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Мои документы\ОТЧЁТЫ\2025\ГОДОВОЙ 2025\191н\"/>
    </mc:Choice>
  </mc:AlternateContent>
  <xr:revisionPtr revIDLastSave="0" documentId="8_{7E7AAF68-EA69-4D55-9AF3-0502A8F007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503120" sheetId="1" r:id="rId1"/>
  </sheets>
  <calcPr calcId="191029"/>
</workbook>
</file>

<file path=xl/calcChain.xml><?xml version="1.0" encoding="utf-8"?>
<calcChain xmlns="http://schemas.openxmlformats.org/spreadsheetml/2006/main">
  <c r="I100" i="1" l="1"/>
  <c r="F100" i="1"/>
  <c r="F98" i="1" s="1"/>
  <c r="I99" i="1"/>
  <c r="I98" i="1" s="1"/>
  <c r="F99" i="1"/>
  <c r="H98" i="1"/>
  <c r="G98" i="1"/>
  <c r="E98" i="1"/>
  <c r="D98" i="1"/>
  <c r="I95" i="1"/>
  <c r="F95" i="1"/>
  <c r="I94" i="1"/>
  <c r="F94" i="1"/>
  <c r="I93" i="1"/>
  <c r="F93" i="1"/>
  <c r="I92" i="1"/>
  <c r="F92" i="1"/>
  <c r="I91" i="1"/>
  <c r="F91" i="1"/>
  <c r="I90" i="1"/>
  <c r="F90" i="1"/>
  <c r="I89" i="1"/>
  <c r="F89" i="1"/>
  <c r="I88" i="1"/>
  <c r="F88" i="1"/>
  <c r="I87" i="1"/>
  <c r="F87" i="1"/>
  <c r="F85" i="1" s="1"/>
  <c r="I86" i="1"/>
  <c r="I85" i="1" s="1"/>
  <c r="F86" i="1"/>
  <c r="H85" i="1"/>
  <c r="H96" i="1" s="1"/>
  <c r="H101" i="1" s="1"/>
  <c r="G85" i="1"/>
  <c r="G96" i="1" s="1"/>
  <c r="G101" i="1" s="1"/>
  <c r="E85" i="1"/>
  <c r="E96" i="1" s="1"/>
  <c r="E101" i="1" s="1"/>
  <c r="D85" i="1"/>
  <c r="D96" i="1" s="1"/>
  <c r="I84" i="1"/>
  <c r="F84" i="1"/>
  <c r="I83" i="1"/>
  <c r="F83" i="1"/>
  <c r="I82" i="1"/>
  <c r="F82" i="1"/>
  <c r="I81" i="1"/>
  <c r="F81" i="1"/>
  <c r="I80" i="1"/>
  <c r="F80" i="1"/>
  <c r="I70" i="1"/>
  <c r="F70" i="1"/>
  <c r="I69" i="1"/>
  <c r="F69" i="1"/>
  <c r="I68" i="1"/>
  <c r="F68" i="1"/>
  <c r="I67" i="1"/>
  <c r="F67" i="1"/>
  <c r="I66" i="1"/>
  <c r="F66" i="1"/>
  <c r="I65" i="1"/>
  <c r="F65" i="1"/>
  <c r="I64" i="1"/>
  <c r="F64" i="1"/>
  <c r="I63" i="1"/>
  <c r="F63" i="1"/>
  <c r="I62" i="1"/>
  <c r="F62" i="1"/>
  <c r="I61" i="1"/>
  <c r="F61" i="1"/>
  <c r="I60" i="1"/>
  <c r="F60" i="1"/>
  <c r="I59" i="1"/>
  <c r="F59" i="1"/>
  <c r="I58" i="1"/>
  <c r="F58" i="1"/>
  <c r="I57" i="1"/>
  <c r="F57" i="1"/>
  <c r="I56" i="1"/>
  <c r="F56" i="1"/>
  <c r="I55" i="1"/>
  <c r="F55" i="1"/>
  <c r="I54" i="1"/>
  <c r="F54" i="1"/>
  <c r="I53" i="1"/>
  <c r="F53" i="1"/>
  <c r="I52" i="1"/>
  <c r="F52" i="1"/>
  <c r="I51" i="1"/>
  <c r="F51" i="1"/>
  <c r="I50" i="1"/>
  <c r="F50" i="1"/>
  <c r="I49" i="1"/>
  <c r="F49" i="1"/>
  <c r="I48" i="1"/>
  <c r="F48" i="1"/>
  <c r="H47" i="1"/>
  <c r="H71" i="1" s="1"/>
  <c r="G47" i="1"/>
  <c r="G71" i="1" s="1"/>
  <c r="E47" i="1"/>
  <c r="E71" i="1" s="1"/>
  <c r="D47" i="1"/>
  <c r="D71" i="1" s="1"/>
  <c r="I38" i="1"/>
  <c r="F38" i="1"/>
  <c r="I37" i="1"/>
  <c r="F37" i="1"/>
  <c r="I36" i="1"/>
  <c r="F36" i="1"/>
  <c r="I35" i="1"/>
  <c r="F35" i="1"/>
  <c r="I34" i="1"/>
  <c r="F34" i="1"/>
  <c r="I33" i="1"/>
  <c r="F33" i="1"/>
  <c r="I32" i="1"/>
  <c r="F32" i="1"/>
  <c r="I31" i="1"/>
  <c r="F31" i="1"/>
  <c r="I30" i="1"/>
  <c r="F30" i="1"/>
  <c r="I29" i="1"/>
  <c r="F29" i="1"/>
  <c r="I28" i="1"/>
  <c r="F28" i="1"/>
  <c r="I27" i="1"/>
  <c r="F27" i="1"/>
  <c r="I26" i="1"/>
  <c r="F26" i="1"/>
  <c r="H25" i="1"/>
  <c r="G25" i="1"/>
  <c r="E25" i="1"/>
  <c r="D25" i="1"/>
  <c r="I24" i="1"/>
  <c r="F24" i="1"/>
  <c r="I23" i="1"/>
  <c r="F23" i="1"/>
  <c r="I22" i="1"/>
  <c r="I25" i="1" s="1"/>
  <c r="F22" i="1"/>
  <c r="H21" i="1"/>
  <c r="G21" i="1"/>
  <c r="G39" i="1" s="1"/>
  <c r="G72" i="1" s="1"/>
  <c r="E21" i="1"/>
  <c r="E39" i="1" s="1"/>
  <c r="E72" i="1" s="1"/>
  <c r="D21" i="1"/>
  <c r="I20" i="1"/>
  <c r="F20" i="1"/>
  <c r="I19" i="1"/>
  <c r="F19" i="1"/>
  <c r="I18" i="1"/>
  <c r="F18" i="1"/>
  <c r="F21" i="1" s="1"/>
  <c r="F96" i="1" l="1"/>
  <c r="F101" i="1" s="1"/>
  <c r="I21" i="1"/>
  <c r="I39" i="1" s="1"/>
  <c r="I72" i="1" s="1"/>
  <c r="H39" i="1"/>
  <c r="H72" i="1" s="1"/>
  <c r="I47" i="1"/>
  <c r="I71" i="1" s="1"/>
  <c r="D39" i="1"/>
  <c r="D72" i="1" s="1"/>
  <c r="F25" i="1"/>
  <c r="F39" i="1" s="1"/>
  <c r="F72" i="1" s="1"/>
  <c r="F47" i="1"/>
  <c r="F71" i="1" s="1"/>
  <c r="D101" i="1"/>
  <c r="I96" i="1"/>
  <c r="I101" i="1" s="1"/>
</calcChain>
</file>

<file path=xl/sharedStrings.xml><?xml version="1.0" encoding="utf-8"?>
<sst xmlns="http://schemas.openxmlformats.org/spreadsheetml/2006/main" count="239" uniqueCount="186">
  <si>
    <t>БАЛАНС</t>
  </si>
  <si>
    <t>КОДЫ</t>
  </si>
  <si>
    <t>492</t>
  </si>
  <si>
    <t>ИСПОЛНЕНИЯ БЮДЖЕТА</t>
  </si>
  <si>
    <t>Форма по ОКУД</t>
  </si>
  <si>
    <t>0503120</t>
  </si>
  <si>
    <t>5</t>
  </si>
  <si>
    <t>на</t>
  </si>
  <si>
    <t>01 января 2026 г.</t>
  </si>
  <si>
    <t>Дата</t>
  </si>
  <si>
    <t>500</t>
  </si>
  <si>
    <t>по ОКПО</t>
  </si>
  <si>
    <t>02290545</t>
  </si>
  <si>
    <t>01.01.2026</t>
  </si>
  <si>
    <t>ИНН</t>
  </si>
  <si>
    <t>5320008985</t>
  </si>
  <si>
    <t>Наименование финансового органа</t>
  </si>
  <si>
    <t>Глава по БК</t>
  </si>
  <si>
    <t>ГОД</t>
  </si>
  <si>
    <t>Наименование публично-правового образования</t>
  </si>
  <si>
    <t>Бюджет города Боровичи</t>
  </si>
  <si>
    <t>по ОКТМО</t>
  </si>
  <si>
    <t>49606101</t>
  </si>
  <si>
    <t>Периодичность: годовая</t>
  </si>
  <si>
    <t>Единица измерения: руб</t>
  </si>
  <si>
    <t>по ОКЕИ</t>
  </si>
  <si>
    <t>383</t>
  </si>
  <si>
    <t>3</t>
  </si>
  <si>
    <t>А К Т И В</t>
  </si>
  <si>
    <t>Код стро- ки</t>
  </si>
  <si>
    <t>На начало года</t>
  </si>
  <si>
    <t>На конец отчетного периода</t>
  </si>
  <si>
    <t>бюджетная</t>
  </si>
  <si>
    <t>средства во</t>
  </si>
  <si>
    <t>итого</t>
  </si>
  <si>
    <t>деятель-</t>
  </si>
  <si>
    <t>временном</t>
  </si>
  <si>
    <t>ROWS</t>
  </si>
  <si>
    <t>ность</t>
  </si>
  <si>
    <t>распоряжении</t>
  </si>
  <si>
    <t>COLS</t>
  </si>
  <si>
    <t>2</t>
  </si>
  <si>
    <t>SECTIONS</t>
  </si>
  <si>
    <t>I. Нефинансовые активы</t>
  </si>
  <si>
    <t>COLS_OLAP</t>
  </si>
  <si>
    <t>Основные средства (балансовая стоимость, 010100000) *</t>
  </si>
  <si>
    <t>010</t>
  </si>
  <si>
    <t>ROWS_OLAP</t>
  </si>
  <si>
    <t>Уменьшение стоимости основных средств**, всего*</t>
  </si>
  <si>
    <t>020</t>
  </si>
  <si>
    <t>из них:
амортизация основных средств*</t>
  </si>
  <si>
    <t>021</t>
  </si>
  <si>
    <t>Основные средства (остаточная стоимость, стр.010 -  стр.020)</t>
  </si>
  <si>
    <t>030</t>
  </si>
  <si>
    <t>Нематериальные активы (балансовая стоимость, 010200000)  *</t>
  </si>
  <si>
    <t>040</t>
  </si>
  <si>
    <t>Уменьшение стоимости нематериальных активов**, всего*</t>
  </si>
  <si>
    <t>050</t>
  </si>
  <si>
    <t>из них:
амортизация нематериальных активов*</t>
  </si>
  <si>
    <t>051</t>
  </si>
  <si>
    <t>Нематериальные активы (остаточная стоимость, стр. 040 -  стр.050)</t>
  </si>
  <si>
    <t>060</t>
  </si>
  <si>
    <t>Непроизведенные активы (010300000)** (остаточная стоимость)</t>
  </si>
  <si>
    <t>070</t>
  </si>
  <si>
    <t>Материальные запасы (010500000) (остаточная стоимость), всего</t>
  </si>
  <si>
    <t>080</t>
  </si>
  <si>
    <t>из них:
внеоборотные</t>
  </si>
  <si>
    <t>081</t>
  </si>
  <si>
    <t>Права пользования активами (011100000)**(остаточная стоимость), всего</t>
  </si>
  <si>
    <t>100</t>
  </si>
  <si>
    <t>из них:
долгосрочные</t>
  </si>
  <si>
    <t>101</t>
  </si>
  <si>
    <t>Биологические активы (011300000)**(остаточная стоимость)</t>
  </si>
  <si>
    <t>110</t>
  </si>
  <si>
    <t>Вложения в нефинансовые активы (010600000), всего</t>
  </si>
  <si>
    <t>120</t>
  </si>
  <si>
    <t>121</t>
  </si>
  <si>
    <t>Нефинансовые активы в пути (010700000)</t>
  </si>
  <si>
    <t>130</t>
  </si>
  <si>
    <t>Нефинансовые активы имущества казны (010800000)** (остаточная стоимость)</t>
  </si>
  <si>
    <t>140</t>
  </si>
  <si>
    <t>Затраты на изготовление готовой продукции, выполнение работ, услуг (010900000)</t>
  </si>
  <si>
    <t>150</t>
  </si>
  <si>
    <t>Расходы будущих периодов (040150000)</t>
  </si>
  <si>
    <t>160</t>
  </si>
  <si>
    <t>Затраты на биотрансформацию (011000000)</t>
  </si>
  <si>
    <t>170</t>
  </si>
  <si>
    <t>Итого по разделу I
(стр. 030 + стр. 060 + стр. 070 + стр. 080  + стр. 100 + стр. 110 + стр. 120  + стр. 130 + стр. 140 + стр. 150 + стр. 160 + стр. 170)</t>
  </si>
  <si>
    <t>190</t>
  </si>
  <si>
    <t>Форма 0503120 с. 2</t>
  </si>
  <si>
    <t>II. Финансовые активы</t>
  </si>
  <si>
    <t>Денежные средства учреждения (020100000), всего</t>
  </si>
  <si>
    <t>200</t>
  </si>
  <si>
    <t>в том числе:
на лицевых счетах учреждения в органе казначейства (020110000)</t>
  </si>
  <si>
    <t>201</t>
  </si>
  <si>
    <t>в кредитной организации (020120000), всего</t>
  </si>
  <si>
    <t>203</t>
  </si>
  <si>
    <t>из них:
       на депозитах  (020122000), всего</t>
  </si>
  <si>
    <t>204</t>
  </si>
  <si>
    <t>из них: 
долгосрочные</t>
  </si>
  <si>
    <t>205</t>
  </si>
  <si>
    <t>в  иностранной валюте и драгоценных металлах (020127000)</t>
  </si>
  <si>
    <t>206</t>
  </si>
  <si>
    <t>в кассе учреждения (020130000)</t>
  </si>
  <si>
    <t>207</t>
  </si>
  <si>
    <t>Средства на счетах бюджета в органе Федерального казначейства
(020210000), всего</t>
  </si>
  <si>
    <t>210</t>
  </si>
  <si>
    <t>из них:
в иностранной валюте и драгоценных металлах (020213000)</t>
  </si>
  <si>
    <t>213</t>
  </si>
  <si>
    <t>Средства на счетах бюджета в кредитной организации (020220000), всего</t>
  </si>
  <si>
    <t>220</t>
  </si>
  <si>
    <t>из них:
в иностранной валюте и драгоценных металлах (020223000)</t>
  </si>
  <si>
    <t>223</t>
  </si>
  <si>
    <t>Средства бюджета на депозитных счетах (020230000), всего</t>
  </si>
  <si>
    <t>230</t>
  </si>
  <si>
    <t>234</t>
  </si>
  <si>
    <t>Финансовые вложения (020400000), всего</t>
  </si>
  <si>
    <t>240</t>
  </si>
  <si>
    <t>241</t>
  </si>
  <si>
    <t>Дебиторская задолженность по доходам (020500000, 020900000), всего</t>
  </si>
  <si>
    <t>250</t>
  </si>
  <si>
    <t>из них:
долгосрочная</t>
  </si>
  <si>
    <t>251</t>
  </si>
  <si>
    <t>Дебиторская задолженность по выплатам (020600000, 020800000, 030300000), всего</t>
  </si>
  <si>
    <t>260</t>
  </si>
  <si>
    <t>261</t>
  </si>
  <si>
    <t>Расчеты по кредитам, займам (ссудам) (020700000), всего</t>
  </si>
  <si>
    <t>270</t>
  </si>
  <si>
    <t>271</t>
  </si>
  <si>
    <t>Прочие расчеты с дебиторами (021000000), всего</t>
  </si>
  <si>
    <t>280</t>
  </si>
  <si>
    <t>из них:
расчеты по налоговым вычетам по НДС (021010000)</t>
  </si>
  <si>
    <t>282</t>
  </si>
  <si>
    <t>Вложения в финансовые активы (021500000)</t>
  </si>
  <si>
    <t>290</t>
  </si>
  <si>
    <t>Итого по разделу II (стр. 200 + стр. 210 + стр. 220 + стр. 230 + стр. 240 +  стр. 250 + стр. 260 + стр. 270 + стр. 280 + стр. 290)</t>
  </si>
  <si>
    <t>340</t>
  </si>
  <si>
    <t>БАЛАНС (стр.190 + стр. 340)</t>
  </si>
  <si>
    <t>350</t>
  </si>
  <si>
    <t>Форма 0503120 с.3</t>
  </si>
  <si>
    <t>П А С С И В</t>
  </si>
  <si>
    <t>III. Обязательства</t>
  </si>
  <si>
    <t>Расчеты с кредиторами по долговым обязательствам (030100000), всего</t>
  </si>
  <si>
    <t>400</t>
  </si>
  <si>
    <t>401</t>
  </si>
  <si>
    <t>Кредиторская задолженность по выплатам (030200000, 020800000, 030402000, 030403000), всего</t>
  </si>
  <si>
    <t>410</t>
  </si>
  <si>
    <t>411</t>
  </si>
  <si>
    <t>Расчеты по платежам в бюджеты (030300000)</t>
  </si>
  <si>
    <t>420</t>
  </si>
  <si>
    <t>Иные расчеты, всего</t>
  </si>
  <si>
    <t>430</t>
  </si>
  <si>
    <t>в том числе:
расчеты по средствам, полученным во временное распоряжение (030401000)</t>
  </si>
  <si>
    <t>431</t>
  </si>
  <si>
    <t>внутриведомственные расчеты (030404000)</t>
  </si>
  <si>
    <t>432</t>
  </si>
  <si>
    <t>расчеты с прочими кредиторами (030406000)</t>
  </si>
  <si>
    <t>433</t>
  </si>
  <si>
    <t>расчеты по налоговым вычетам по НДС (021010000)</t>
  </si>
  <si>
    <t>434</t>
  </si>
  <si>
    <t>расчеты по вкладам товарищей по договору простого товарищества (0304T6000)</t>
  </si>
  <si>
    <t>436</t>
  </si>
  <si>
    <t>расчеты с плательщиками по единому налоговому платежу (030407000)</t>
  </si>
  <si>
    <t>437</t>
  </si>
  <si>
    <t>Кредиторская задолженность по доходам (020500000, 020900000), всего</t>
  </si>
  <si>
    <t>470</t>
  </si>
  <si>
    <t>471</t>
  </si>
  <si>
    <t>Доходы будущих периодов (040140000)</t>
  </si>
  <si>
    <t>510</t>
  </si>
  <si>
    <t>Резервы предстоящих расходов (040160000)</t>
  </si>
  <si>
    <t>520</t>
  </si>
  <si>
    <t>Итого по разделу III (стр.400+ стр.410 + стр. 420 + стр.430 + стр.470 + стр.510 + стр.520)</t>
  </si>
  <si>
    <t>550</t>
  </si>
  <si>
    <t>IV. Финансовый результат</t>
  </si>
  <si>
    <t>Финансовый результат  (040000000) (стр.570+стр.580)</t>
  </si>
  <si>
    <t>560</t>
  </si>
  <si>
    <t>Финансовый результат экономического субъекта</t>
  </si>
  <si>
    <t>570</t>
  </si>
  <si>
    <t>Результат по кассовым операциям бюджета (040200000)</t>
  </si>
  <si>
    <t>580</t>
  </si>
  <si>
    <t>БАЛАНС (стр.550 + стр. 560)</t>
  </si>
  <si>
    <t>700</t>
  </si>
  <si>
    <t>* Данные по этим строкам в валюту баланса не входят.</t>
  </si>
  <si>
    <t>*</t>
  </si>
  <si>
    <t>** Данные по этим строкам приводятся с учетом амортизации и  (или) обесценения нефинансовых активов, раскрываемого в Пояснительной записке.</t>
  </si>
  <si>
    <t>Комитет финансов Администрации Боровичского муниципального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</si>
</sst>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 \-\ #,##0.00;\ \-"/>
  </numFmts>
  <fonts count="5" x14ac:knownFonts="1">
    <font>
      <sz val="10"/>
      <color rgb="FF000000"/>
      <name val="Arial Cyr"/>
    </font>
    <font>
      <b/>
      <sz val="11"/>
      <color rgb="FF000000"/>
      <name val="Arial Cyr"/>
    </font>
    <font>
      <sz val="8"/>
      <color rgb="FF000000"/>
      <name val="Arial Cyr"/>
    </font>
    <font>
      <b/>
      <sz val="8"/>
      <color rgb="FF000000"/>
      <name val="Arial Cyr"/>
    </font>
    <font>
      <sz val="8"/>
      <color rgb="FFFFFFFF"/>
      <name val="Arial Cy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CCFFCC"/>
      </patternFill>
    </fill>
    <fill>
      <patternFill patternType="solid">
        <fgColor rgb="FFCCFFFF"/>
      </patternFill>
    </fill>
    <fill>
      <patternFill patternType="solid">
        <fgColor rgb="FFFFFFCC"/>
      </patternFill>
    </fill>
  </fills>
  <borders count="4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1" xfId="0" applyBorder="1"/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49" fontId="0" fillId="0" borderId="4" xfId="0" applyNumberFormat="1" applyBorder="1"/>
    <xf numFmtId="49" fontId="0" fillId="0" borderId="0" xfId="0" applyNumberFormat="1"/>
    <xf numFmtId="0" fontId="2" fillId="0" borderId="5" xfId="0" applyFont="1" applyBorder="1" applyAlignment="1">
      <alignment horizontal="right"/>
    </xf>
    <xf numFmtId="49" fontId="2" fillId="0" borderId="6" xfId="0" applyNumberFormat="1" applyFont="1" applyBorder="1" applyAlignment="1">
      <alignment horizontal="center"/>
    </xf>
    <xf numFmtId="49" fontId="0" fillId="0" borderId="7" xfId="0" applyNumberFormat="1" applyBorder="1"/>
    <xf numFmtId="0" fontId="2" fillId="0" borderId="0" xfId="0" applyFont="1" applyAlignment="1">
      <alignment horizontal="right"/>
    </xf>
    <xf numFmtId="0" fontId="2" fillId="0" borderId="0" xfId="0" applyFont="1"/>
    <xf numFmtId="14" fontId="2" fillId="0" borderId="8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9" xfId="0" applyFont="1" applyBorder="1" applyAlignment="1">
      <alignment horizontal="centerContinuous"/>
    </xf>
    <xf numFmtId="0" fontId="2" fillId="0" borderId="9" xfId="0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center"/>
    </xf>
    <xf numFmtId="49" fontId="2" fillId="0" borderId="9" xfId="0" applyNumberFormat="1" applyFont="1" applyBorder="1"/>
    <xf numFmtId="0" fontId="2" fillId="0" borderId="9" xfId="0" applyFont="1" applyBorder="1"/>
    <xf numFmtId="49" fontId="2" fillId="0" borderId="0" xfId="0" applyNumberFormat="1" applyFont="1"/>
    <xf numFmtId="49" fontId="2" fillId="0" borderId="1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49" fontId="2" fillId="0" borderId="1" xfId="0" applyNumberFormat="1" applyFont="1" applyBorder="1"/>
    <xf numFmtId="0" fontId="2" fillId="0" borderId="1" xfId="0" applyFont="1" applyBorder="1"/>
    <xf numFmtId="49" fontId="2" fillId="0" borderId="12" xfId="0" applyNumberFormat="1" applyFont="1" applyBorder="1"/>
    <xf numFmtId="0" fontId="2" fillId="0" borderId="1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2" borderId="24" xfId="0" applyFont="1" applyFill="1" applyBorder="1" applyAlignment="1">
      <alignment horizontal="center" wrapText="1"/>
    </xf>
    <xf numFmtId="49" fontId="2" fillId="2" borderId="25" xfId="0" applyNumberFormat="1" applyFont="1" applyFill="1" applyBorder="1" applyAlignment="1">
      <alignment horizontal="center"/>
    </xf>
    <xf numFmtId="49" fontId="2" fillId="2" borderId="26" xfId="0" applyNumberFormat="1" applyFont="1" applyFill="1" applyBorder="1" applyAlignment="1">
      <alignment horizontal="center"/>
    </xf>
    <xf numFmtId="164" fontId="2" fillId="2" borderId="27" xfId="0" applyNumberFormat="1" applyFont="1" applyFill="1" applyBorder="1" applyAlignment="1">
      <alignment horizontal="center"/>
    </xf>
    <xf numFmtId="0" fontId="2" fillId="2" borderId="28" xfId="0" applyFont="1" applyFill="1" applyBorder="1" applyAlignment="1">
      <alignment wrapText="1"/>
    </xf>
    <xf numFmtId="49" fontId="2" fillId="2" borderId="29" xfId="0" applyNumberFormat="1" applyFont="1" applyFill="1" applyBorder="1" applyAlignment="1">
      <alignment horizontal="center"/>
    </xf>
    <xf numFmtId="164" fontId="2" fillId="0" borderId="21" xfId="0" applyNumberFormat="1" applyFont="1" applyBorder="1" applyAlignment="1" applyProtection="1">
      <alignment horizontal="right"/>
      <protection locked="0"/>
    </xf>
    <xf numFmtId="164" fontId="2" fillId="2" borderId="21" xfId="0" applyNumberFormat="1" applyFont="1" applyFill="1" applyBorder="1" applyAlignment="1">
      <alignment horizontal="right"/>
    </xf>
    <xf numFmtId="164" fontId="2" fillId="3" borderId="21" xfId="0" applyNumberFormat="1" applyFont="1" applyFill="1" applyBorder="1" applyAlignment="1">
      <alignment horizontal="right"/>
    </xf>
    <xf numFmtId="164" fontId="2" fillId="3" borderId="30" xfId="0" applyNumberFormat="1" applyFont="1" applyFill="1" applyBorder="1" applyAlignment="1">
      <alignment horizontal="right"/>
    </xf>
    <xf numFmtId="0" fontId="2" fillId="2" borderId="31" xfId="0" applyFont="1" applyFill="1" applyBorder="1" applyAlignment="1">
      <alignment horizontal="left" wrapText="1"/>
    </xf>
    <xf numFmtId="49" fontId="2" fillId="2" borderId="32" xfId="0" applyNumberFormat="1" applyFont="1" applyFill="1" applyBorder="1" applyAlignment="1">
      <alignment horizontal="center"/>
    </xf>
    <xf numFmtId="164" fontId="2" fillId="0" borderId="14" xfId="0" applyNumberFormat="1" applyFont="1" applyBorder="1" applyAlignment="1" applyProtection="1">
      <alignment horizontal="right"/>
      <protection locked="0"/>
    </xf>
    <xf numFmtId="164" fontId="2" fillId="2" borderId="14" xfId="0" applyNumberFormat="1" applyFont="1" applyFill="1" applyBorder="1" applyAlignment="1">
      <alignment horizontal="right"/>
    </xf>
    <xf numFmtId="164" fontId="2" fillId="3" borderId="14" xfId="0" applyNumberFormat="1" applyFont="1" applyFill="1" applyBorder="1" applyAlignment="1">
      <alignment horizontal="right"/>
    </xf>
    <xf numFmtId="164" fontId="2" fillId="3" borderId="33" xfId="0" applyNumberFormat="1" applyFont="1" applyFill="1" applyBorder="1" applyAlignment="1">
      <alignment horizontal="right"/>
    </xf>
    <xf numFmtId="0" fontId="0" fillId="0" borderId="7" xfId="0" applyBorder="1"/>
    <xf numFmtId="0" fontId="2" fillId="2" borderId="31" xfId="0" applyFont="1" applyFill="1" applyBorder="1" applyAlignment="1">
      <alignment horizontal="left" wrapText="1" indent="3"/>
    </xf>
    <xf numFmtId="0" fontId="2" fillId="2" borderId="31" xfId="0" applyFont="1" applyFill="1" applyBorder="1" applyAlignment="1">
      <alignment wrapText="1"/>
    </xf>
    <xf numFmtId="164" fontId="2" fillId="4" borderId="14" xfId="0" applyNumberFormat="1" applyFont="1" applyFill="1" applyBorder="1" applyAlignment="1">
      <alignment horizontal="right"/>
    </xf>
    <xf numFmtId="164" fontId="2" fillId="4" borderId="33" xfId="0" applyNumberFormat="1" applyFont="1" applyFill="1" applyBorder="1" applyAlignment="1">
      <alignment horizontal="right"/>
    </xf>
    <xf numFmtId="0" fontId="2" fillId="2" borderId="34" xfId="0" applyFont="1" applyFill="1" applyBorder="1" applyAlignment="1">
      <alignment horizontal="left" wrapText="1"/>
    </xf>
    <xf numFmtId="49" fontId="2" fillId="2" borderId="35" xfId="0" applyNumberFormat="1" applyFont="1" applyFill="1" applyBorder="1" applyAlignment="1">
      <alignment horizontal="center"/>
    </xf>
    <xf numFmtId="164" fontId="2" fillId="0" borderId="3" xfId="0" applyNumberFormat="1" applyFont="1" applyBorder="1" applyAlignment="1" applyProtection="1">
      <alignment horizontal="right"/>
      <protection locked="0"/>
    </xf>
    <xf numFmtId="164" fontId="2" fillId="2" borderId="3" xfId="0" applyNumberFormat="1" applyFont="1" applyFill="1" applyBorder="1" applyAlignment="1">
      <alignment horizontal="right"/>
    </xf>
    <xf numFmtId="164" fontId="2" fillId="3" borderId="3" xfId="0" applyNumberFormat="1" applyFont="1" applyFill="1" applyBorder="1" applyAlignment="1">
      <alignment horizontal="right"/>
    </xf>
    <xf numFmtId="164" fontId="2" fillId="3" borderId="36" xfId="0" applyNumberFormat="1" applyFont="1" applyFill="1" applyBorder="1" applyAlignment="1">
      <alignment horizontal="right"/>
    </xf>
    <xf numFmtId="0" fontId="3" fillId="2" borderId="37" xfId="0" applyFont="1" applyFill="1" applyBorder="1" applyAlignment="1">
      <alignment horizontal="left" wrapText="1"/>
    </xf>
    <xf numFmtId="49" fontId="2" fillId="2" borderId="38" xfId="0" applyNumberFormat="1" applyFont="1" applyFill="1" applyBorder="1" applyAlignment="1">
      <alignment horizontal="center"/>
    </xf>
    <xf numFmtId="164" fontId="3" fillId="5" borderId="39" xfId="0" applyNumberFormat="1" applyFont="1" applyFill="1" applyBorder="1" applyAlignment="1">
      <alignment horizontal="right"/>
    </xf>
    <xf numFmtId="164" fontId="3" fillId="5" borderId="40" xfId="0" applyNumberFormat="1" applyFont="1" applyFill="1" applyBorder="1" applyAlignment="1">
      <alignment horizontal="right"/>
    </xf>
    <xf numFmtId="0" fontId="2" fillId="0" borderId="12" xfId="0" applyFont="1" applyBorder="1" applyAlignment="1">
      <alignment horizontal="left" wrapText="1"/>
    </xf>
    <xf numFmtId="49" fontId="2" fillId="0" borderId="12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 applyAlignment="1">
      <alignment horizontal="right"/>
    </xf>
    <xf numFmtId="49" fontId="2" fillId="2" borderId="27" xfId="0" applyNumberFormat="1" applyFont="1" applyFill="1" applyBorder="1" applyAlignment="1">
      <alignment horizontal="center"/>
    </xf>
    <xf numFmtId="0" fontId="2" fillId="2" borderId="28" xfId="0" applyFont="1" applyFill="1" applyBorder="1" applyAlignment="1">
      <alignment horizontal="left" wrapText="1"/>
    </xf>
    <xf numFmtId="164" fontId="2" fillId="4" borderId="21" xfId="0" applyNumberFormat="1" applyFont="1" applyFill="1" applyBorder="1" applyAlignment="1">
      <alignment horizontal="right"/>
    </xf>
    <xf numFmtId="164" fontId="2" fillId="4" borderId="30" xfId="0" applyNumberFormat="1" applyFont="1" applyFill="1" applyBorder="1" applyAlignment="1">
      <alignment horizontal="right"/>
    </xf>
    <xf numFmtId="0" fontId="2" fillId="2" borderId="31" xfId="0" applyFont="1" applyFill="1" applyBorder="1" applyAlignment="1">
      <alignment horizontal="left" wrapText="1" indent="6"/>
    </xf>
    <xf numFmtId="164" fontId="2" fillId="2" borderId="26" xfId="0" applyNumberFormat="1" applyFont="1" applyFill="1" applyBorder="1" applyAlignment="1">
      <alignment horizontal="center"/>
    </xf>
    <xf numFmtId="0" fontId="3" fillId="2" borderId="41" xfId="0" applyFont="1" applyFill="1" applyBorder="1" applyAlignment="1">
      <alignment horizontal="center" wrapText="1"/>
    </xf>
    <xf numFmtId="164" fontId="3" fillId="2" borderId="26" xfId="0" applyNumberFormat="1" applyFont="1" applyFill="1" applyBorder="1" applyAlignment="1">
      <alignment horizontal="right"/>
    </xf>
    <xf numFmtId="164" fontId="3" fillId="2" borderId="27" xfId="0" applyNumberFormat="1" applyFont="1" applyFill="1" applyBorder="1" applyAlignment="1">
      <alignment horizontal="right"/>
    </xf>
    <xf numFmtId="164" fontId="3" fillId="5" borderId="21" xfId="0" applyNumberFormat="1" applyFont="1" applyFill="1" applyBorder="1" applyAlignment="1">
      <alignment horizontal="right"/>
    </xf>
    <xf numFmtId="164" fontId="3" fillId="5" borderId="30" xfId="0" applyNumberFormat="1" applyFont="1" applyFill="1" applyBorder="1" applyAlignment="1">
      <alignment horizontal="right"/>
    </xf>
    <xf numFmtId="0" fontId="2" fillId="0" borderId="42" xfId="0" applyFont="1" applyBorder="1" applyAlignment="1">
      <alignment horizontal="left"/>
    </xf>
    <xf numFmtId="49" fontId="4" fillId="0" borderId="42" xfId="0" applyNumberFormat="1" applyFont="1" applyBorder="1"/>
    <xf numFmtId="0" fontId="2" fillId="0" borderId="42" xfId="0" applyFont="1" applyBorder="1"/>
    <xf numFmtId="0" fontId="2" fillId="0" borderId="0" xfId="0" applyFont="1" applyAlignment="1">
      <alignment horizontal="left"/>
    </xf>
    <xf numFmtId="0" fontId="2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49" fontId="2" fillId="0" borderId="14" xfId="0" applyNumberFormat="1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49" fontId="2" fillId="0" borderId="2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 applyProtection="1">
      <alignment horizontal="left" indent="2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49" fontId="2" fillId="0" borderId="10" xfId="0" applyNumberFormat="1" applyFont="1" applyBorder="1" applyAlignment="1" applyProtection="1">
      <alignment horizontal="left" wrapText="1"/>
      <protection locked="0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25"/>
  <sheetViews>
    <sheetView tabSelected="1" zoomScale="98" zoomScaleNormal="98" workbookViewId="0">
      <selection activeCell="F109" sqref="F109"/>
    </sheetView>
  </sheetViews>
  <sheetFormatPr defaultRowHeight="15" x14ac:dyDescent="0.2"/>
  <cols>
    <col min="1" max="1" width="0.85546875" customWidth="1"/>
    <col min="2" max="2" width="52.7109375" customWidth="1"/>
    <col min="3" max="3" width="8.42578125" customWidth="1"/>
    <col min="4" max="9" width="15.140625" customWidth="1"/>
    <col min="10" max="10" width="9.140625" hidden="1" customWidth="1"/>
    <col min="11" max="11" width="13.42578125" hidden="1" customWidth="1"/>
  </cols>
  <sheetData>
    <row r="1" spans="2:11" ht="5.0999999999999996" customHeight="1" x14ac:dyDescent="0.2">
      <c r="I1" s="1"/>
    </row>
    <row r="2" spans="2:11" ht="15.75" customHeight="1" x14ac:dyDescent="0.25">
      <c r="B2" s="88" t="s">
        <v>0</v>
      </c>
      <c r="C2" s="88"/>
      <c r="D2" s="88"/>
      <c r="E2" s="88"/>
      <c r="F2" s="88"/>
      <c r="G2" s="88"/>
      <c r="H2" s="2"/>
      <c r="I2" s="3" t="s">
        <v>1</v>
      </c>
      <c r="J2" s="4" t="s">
        <v>2</v>
      </c>
      <c r="K2" s="5"/>
    </row>
    <row r="3" spans="2:11" ht="15" customHeight="1" x14ac:dyDescent="0.25">
      <c r="B3" s="88" t="s">
        <v>3</v>
      </c>
      <c r="C3" s="88"/>
      <c r="D3" s="88"/>
      <c r="E3" s="88"/>
      <c r="F3" s="88"/>
      <c r="G3" s="88"/>
      <c r="H3" s="6" t="s">
        <v>4</v>
      </c>
      <c r="I3" s="7" t="s">
        <v>5</v>
      </c>
      <c r="J3" s="8" t="s">
        <v>6</v>
      </c>
      <c r="K3" s="5"/>
    </row>
    <row r="4" spans="2:11" ht="14.25" customHeight="1" x14ac:dyDescent="0.2">
      <c r="B4" s="9" t="s">
        <v>7</v>
      </c>
      <c r="C4" s="93" t="s">
        <v>8</v>
      </c>
      <c r="D4" s="93"/>
      <c r="E4" s="10"/>
      <c r="F4" s="10"/>
      <c r="G4" s="10"/>
      <c r="H4" s="6" t="s">
        <v>9</v>
      </c>
      <c r="I4" s="11">
        <v>46023</v>
      </c>
      <c r="J4" s="8" t="s">
        <v>10</v>
      </c>
      <c r="K4" s="5"/>
    </row>
    <row r="5" spans="2:11" ht="14.25" customHeight="1" x14ac:dyDescent="0.2">
      <c r="B5" s="12"/>
      <c r="C5" s="13"/>
      <c r="D5" s="14"/>
      <c r="E5" s="10"/>
      <c r="F5" s="10"/>
      <c r="G5" s="10"/>
      <c r="H5" s="6" t="s">
        <v>11</v>
      </c>
      <c r="I5" s="15" t="s">
        <v>12</v>
      </c>
      <c r="J5" s="8" t="s">
        <v>13</v>
      </c>
      <c r="K5" s="5"/>
    </row>
    <row r="6" spans="2:11" ht="14.25" customHeight="1" x14ac:dyDescent="0.2">
      <c r="B6" s="12"/>
      <c r="C6" s="16"/>
      <c r="D6" s="17"/>
      <c r="E6" s="10"/>
      <c r="F6" s="10"/>
      <c r="G6" s="10"/>
      <c r="H6" s="6" t="s">
        <v>14</v>
      </c>
      <c r="I6" s="15" t="s">
        <v>15</v>
      </c>
      <c r="J6" s="8"/>
      <c r="K6" s="5"/>
    </row>
    <row r="7" spans="2:11" ht="21.75" customHeight="1" x14ac:dyDescent="0.2">
      <c r="B7" s="12" t="s">
        <v>16</v>
      </c>
      <c r="C7" s="94" t="s">
        <v>185</v>
      </c>
      <c r="D7" s="94"/>
      <c r="E7" s="94"/>
      <c r="F7" s="94"/>
      <c r="G7" s="94"/>
      <c r="H7" s="6" t="s">
        <v>17</v>
      </c>
      <c r="I7" s="15" t="s">
        <v>2</v>
      </c>
      <c r="J7" s="8" t="s">
        <v>18</v>
      </c>
      <c r="K7" s="5"/>
    </row>
    <row r="8" spans="2:11" ht="16.5" customHeight="1" x14ac:dyDescent="0.2">
      <c r="B8" s="12" t="s">
        <v>19</v>
      </c>
      <c r="C8" s="95" t="s">
        <v>20</v>
      </c>
      <c r="D8" s="95"/>
      <c r="E8" s="95"/>
      <c r="F8" s="95"/>
      <c r="G8" s="95"/>
      <c r="H8" s="6" t="s">
        <v>21</v>
      </c>
      <c r="I8" s="15" t="s">
        <v>22</v>
      </c>
      <c r="J8" s="8"/>
      <c r="K8" s="5"/>
    </row>
    <row r="9" spans="2:11" ht="15" customHeight="1" x14ac:dyDescent="0.2">
      <c r="B9" s="10" t="s">
        <v>23</v>
      </c>
      <c r="C9" s="18"/>
      <c r="D9" s="19"/>
      <c r="E9" s="19"/>
      <c r="F9" s="19"/>
      <c r="G9" s="19"/>
      <c r="H9" s="6"/>
      <c r="I9" s="15"/>
      <c r="J9" s="8"/>
      <c r="K9" s="5"/>
    </row>
    <row r="10" spans="2:11" ht="13.5" customHeight="1" x14ac:dyDescent="0.2">
      <c r="B10" s="12" t="s">
        <v>24</v>
      </c>
      <c r="C10" s="20"/>
      <c r="D10" s="10"/>
      <c r="E10" s="10"/>
      <c r="F10" s="10"/>
      <c r="G10" s="10"/>
      <c r="H10" s="6" t="s">
        <v>25</v>
      </c>
      <c r="I10" s="21" t="s">
        <v>26</v>
      </c>
      <c r="J10" s="8" t="s">
        <v>27</v>
      </c>
      <c r="K10" s="5"/>
    </row>
    <row r="11" spans="2:11" ht="15" customHeight="1" x14ac:dyDescent="0.2">
      <c r="B11" s="22"/>
      <c r="C11" s="23"/>
      <c r="D11" s="24"/>
      <c r="E11" s="24"/>
      <c r="F11" s="24"/>
      <c r="G11" s="24"/>
      <c r="H11" s="24"/>
      <c r="I11" s="25"/>
      <c r="J11" s="5"/>
      <c r="K11" s="5"/>
    </row>
    <row r="12" spans="2:11" ht="15" customHeight="1" x14ac:dyDescent="0.2">
      <c r="B12" s="84" t="s">
        <v>28</v>
      </c>
      <c r="C12" s="89" t="s">
        <v>29</v>
      </c>
      <c r="D12" s="96" t="s">
        <v>30</v>
      </c>
      <c r="E12" s="97"/>
      <c r="F12" s="84"/>
      <c r="G12" s="101" t="s">
        <v>31</v>
      </c>
      <c r="H12" s="102"/>
      <c r="I12" s="102"/>
      <c r="J12" s="5"/>
      <c r="K12" s="5"/>
    </row>
    <row r="13" spans="2:11" ht="12" customHeight="1" x14ac:dyDescent="0.2">
      <c r="B13" s="85"/>
      <c r="C13" s="90"/>
      <c r="D13" s="27" t="s">
        <v>32</v>
      </c>
      <c r="E13" s="27" t="s">
        <v>33</v>
      </c>
      <c r="F13" s="98" t="s">
        <v>34</v>
      </c>
      <c r="G13" s="27" t="s">
        <v>32</v>
      </c>
      <c r="H13" s="27" t="s">
        <v>33</v>
      </c>
      <c r="I13" s="101" t="s">
        <v>34</v>
      </c>
    </row>
    <row r="14" spans="2:11" ht="11.25" customHeight="1" x14ac:dyDescent="0.2">
      <c r="B14" s="86"/>
      <c r="C14" s="91"/>
      <c r="D14" s="28" t="s">
        <v>35</v>
      </c>
      <c r="E14" s="28" t="s">
        <v>36</v>
      </c>
      <c r="F14" s="99"/>
      <c r="G14" s="28" t="s">
        <v>35</v>
      </c>
      <c r="H14" s="28" t="s">
        <v>36</v>
      </c>
      <c r="I14" s="103"/>
      <c r="J14" s="5"/>
      <c r="K14" t="s">
        <v>37</v>
      </c>
    </row>
    <row r="15" spans="2:11" ht="12" customHeight="1" x14ac:dyDescent="0.2">
      <c r="B15" s="87"/>
      <c r="C15" s="92"/>
      <c r="D15" s="29" t="s">
        <v>38</v>
      </c>
      <c r="E15" s="29" t="s">
        <v>39</v>
      </c>
      <c r="F15" s="100"/>
      <c r="G15" s="29" t="s">
        <v>38</v>
      </c>
      <c r="H15" s="29" t="s">
        <v>39</v>
      </c>
      <c r="I15" s="104"/>
      <c r="J15" s="5"/>
      <c r="K15" t="s">
        <v>40</v>
      </c>
    </row>
    <row r="16" spans="2:11" ht="13.5" customHeight="1" x14ac:dyDescent="0.2">
      <c r="B16" s="26">
        <v>1</v>
      </c>
      <c r="C16" s="30" t="s">
        <v>41</v>
      </c>
      <c r="D16" s="31">
        <v>3</v>
      </c>
      <c r="E16" s="31">
        <v>4</v>
      </c>
      <c r="F16" s="31">
        <v>5</v>
      </c>
      <c r="G16" s="31">
        <v>6</v>
      </c>
      <c r="H16" s="31">
        <v>7</v>
      </c>
      <c r="I16" s="32">
        <v>8</v>
      </c>
      <c r="J16" s="5"/>
      <c r="K16" t="s">
        <v>42</v>
      </c>
    </row>
    <row r="17" spans="2:11" ht="15" customHeight="1" x14ac:dyDescent="0.2">
      <c r="B17" s="33" t="s">
        <v>43</v>
      </c>
      <c r="C17" s="34"/>
      <c r="D17" s="35"/>
      <c r="E17" s="35"/>
      <c r="F17" s="35"/>
      <c r="G17" s="35"/>
      <c r="H17" s="35"/>
      <c r="I17" s="36"/>
      <c r="J17" s="8"/>
      <c r="K17" t="s">
        <v>44</v>
      </c>
    </row>
    <row r="18" spans="2:11" ht="15" customHeight="1" x14ac:dyDescent="0.2">
      <c r="B18" s="37" t="s">
        <v>45</v>
      </c>
      <c r="C18" s="38" t="s">
        <v>46</v>
      </c>
      <c r="D18" s="39">
        <v>257192609.43000001</v>
      </c>
      <c r="E18" s="40"/>
      <c r="F18" s="41">
        <f>D18</f>
        <v>257192609.43000001</v>
      </c>
      <c r="G18" s="39">
        <v>281486438.41000003</v>
      </c>
      <c r="H18" s="40"/>
      <c r="I18" s="42">
        <f>G18</f>
        <v>281486438.41000003</v>
      </c>
      <c r="J18" s="8"/>
      <c r="K18" t="s">
        <v>47</v>
      </c>
    </row>
    <row r="19" spans="2:11" ht="15" customHeight="1" x14ac:dyDescent="0.2">
      <c r="B19" s="43" t="s">
        <v>48</v>
      </c>
      <c r="C19" s="44" t="s">
        <v>49</v>
      </c>
      <c r="D19" s="45">
        <v>79536655.269999996</v>
      </c>
      <c r="E19" s="46"/>
      <c r="F19" s="47">
        <f>D19</f>
        <v>79536655.269999996</v>
      </c>
      <c r="G19" s="45">
        <v>130364722.72</v>
      </c>
      <c r="H19" s="46"/>
      <c r="I19" s="48">
        <f>G19</f>
        <v>130364722.72</v>
      </c>
      <c r="J19" s="49"/>
    </row>
    <row r="20" spans="2:11" ht="22.5" customHeight="1" x14ac:dyDescent="0.2">
      <c r="B20" s="50" t="s">
        <v>50</v>
      </c>
      <c r="C20" s="44" t="s">
        <v>51</v>
      </c>
      <c r="D20" s="45">
        <v>79536655.269999996</v>
      </c>
      <c r="E20" s="46"/>
      <c r="F20" s="47">
        <f>D20</f>
        <v>79536655.269999996</v>
      </c>
      <c r="G20" s="45">
        <v>130364722.72</v>
      </c>
      <c r="H20" s="46"/>
      <c r="I20" s="48">
        <f>G20</f>
        <v>130364722.72</v>
      </c>
      <c r="J20" s="49"/>
    </row>
    <row r="21" spans="2:11" ht="15" customHeight="1" x14ac:dyDescent="0.2">
      <c r="B21" s="51" t="s">
        <v>52</v>
      </c>
      <c r="C21" s="44" t="s">
        <v>53</v>
      </c>
      <c r="D21" s="52">
        <f>$D$18-$D$19</f>
        <v>177655954.16000003</v>
      </c>
      <c r="E21" s="52">
        <f>$E$18-$E$19</f>
        <v>0</v>
      </c>
      <c r="F21" s="52">
        <f>$F$18-$F$19</f>
        <v>177655954.16000003</v>
      </c>
      <c r="G21" s="52">
        <f>$G$18-$G$19</f>
        <v>151121715.69000003</v>
      </c>
      <c r="H21" s="52">
        <f>$H$18-$H$19</f>
        <v>0</v>
      </c>
      <c r="I21" s="53">
        <f>$I$18-$I$19</f>
        <v>151121715.69000003</v>
      </c>
      <c r="J21" s="49"/>
    </row>
    <row r="22" spans="2:11" ht="15" customHeight="1" x14ac:dyDescent="0.2">
      <c r="B22" s="43" t="s">
        <v>54</v>
      </c>
      <c r="C22" s="44" t="s">
        <v>55</v>
      </c>
      <c r="D22" s="45">
        <v>4091590</v>
      </c>
      <c r="E22" s="46"/>
      <c r="F22" s="47">
        <f>D22</f>
        <v>4091590</v>
      </c>
      <c r="G22" s="45">
        <v>4091590</v>
      </c>
      <c r="H22" s="46"/>
      <c r="I22" s="48">
        <f>G22</f>
        <v>4091590</v>
      </c>
      <c r="J22" s="49"/>
    </row>
    <row r="23" spans="2:11" ht="15" customHeight="1" x14ac:dyDescent="0.2">
      <c r="B23" s="43" t="s">
        <v>56</v>
      </c>
      <c r="C23" s="44" t="s">
        <v>57</v>
      </c>
      <c r="D23" s="45">
        <v>0</v>
      </c>
      <c r="E23" s="46"/>
      <c r="F23" s="47">
        <f>D23</f>
        <v>0</v>
      </c>
      <c r="G23" s="45">
        <v>0</v>
      </c>
      <c r="H23" s="46"/>
      <c r="I23" s="48">
        <f>G23</f>
        <v>0</v>
      </c>
      <c r="J23" s="49"/>
    </row>
    <row r="24" spans="2:11" ht="22.5" customHeight="1" x14ac:dyDescent="0.2">
      <c r="B24" s="50" t="s">
        <v>58</v>
      </c>
      <c r="C24" s="44" t="s">
        <v>59</v>
      </c>
      <c r="D24" s="45"/>
      <c r="E24" s="46"/>
      <c r="F24" s="47">
        <f>D24</f>
        <v>0</v>
      </c>
      <c r="G24" s="45"/>
      <c r="H24" s="46"/>
      <c r="I24" s="48">
        <f>G24</f>
        <v>0</v>
      </c>
      <c r="J24" s="49"/>
    </row>
    <row r="25" spans="2:11" ht="22.5" customHeight="1" x14ac:dyDescent="0.2">
      <c r="B25" s="43" t="s">
        <v>60</v>
      </c>
      <c r="C25" s="44" t="s">
        <v>61</v>
      </c>
      <c r="D25" s="52">
        <f>$D$22-$D$23</f>
        <v>4091590</v>
      </c>
      <c r="E25" s="52">
        <f>$E$22-$E$23</f>
        <v>0</v>
      </c>
      <c r="F25" s="52">
        <f>$F$22-$F$23</f>
        <v>4091590</v>
      </c>
      <c r="G25" s="52">
        <f>$G$22-$G$23</f>
        <v>4091590</v>
      </c>
      <c r="H25" s="52">
        <f>$H$22-$H$23</f>
        <v>0</v>
      </c>
      <c r="I25" s="53">
        <f>$I$22-$I$23</f>
        <v>4091590</v>
      </c>
      <c r="J25" s="49"/>
    </row>
    <row r="26" spans="2:11" ht="15" customHeight="1" x14ac:dyDescent="0.2">
      <c r="B26" s="43" t="s">
        <v>62</v>
      </c>
      <c r="C26" s="44" t="s">
        <v>63</v>
      </c>
      <c r="D26" s="45">
        <v>336383858.13999999</v>
      </c>
      <c r="E26" s="46"/>
      <c r="F26" s="47">
        <f>$D$26</f>
        <v>336383858.13999999</v>
      </c>
      <c r="G26" s="45">
        <v>378046234.64999998</v>
      </c>
      <c r="H26" s="46"/>
      <c r="I26" s="48">
        <f t="shared" ref="I26:I38" si="0">G26</f>
        <v>378046234.64999998</v>
      </c>
      <c r="J26" s="49"/>
    </row>
    <row r="27" spans="2:11" ht="15" customHeight="1" x14ac:dyDescent="0.2">
      <c r="B27" s="43" t="s">
        <v>64</v>
      </c>
      <c r="C27" s="44" t="s">
        <v>65</v>
      </c>
      <c r="D27" s="45">
        <v>2843877.25</v>
      </c>
      <c r="E27" s="46"/>
      <c r="F27" s="47">
        <f>$D$27</f>
        <v>2843877.25</v>
      </c>
      <c r="G27" s="45">
        <v>3624579.09</v>
      </c>
      <c r="H27" s="46"/>
      <c r="I27" s="48">
        <f t="shared" si="0"/>
        <v>3624579.09</v>
      </c>
      <c r="J27" s="49"/>
    </row>
    <row r="28" spans="2:11" ht="22.5" customHeight="1" x14ac:dyDescent="0.2">
      <c r="B28" s="50" t="s">
        <v>66</v>
      </c>
      <c r="C28" s="44" t="s">
        <v>67</v>
      </c>
      <c r="D28" s="45"/>
      <c r="E28" s="46"/>
      <c r="F28" s="47">
        <f>$D$28</f>
        <v>0</v>
      </c>
      <c r="G28" s="45"/>
      <c r="H28" s="46"/>
      <c r="I28" s="48">
        <f t="shared" si="0"/>
        <v>0</v>
      </c>
      <c r="J28" s="49"/>
    </row>
    <row r="29" spans="2:11" ht="22.5" customHeight="1" x14ac:dyDescent="0.2">
      <c r="B29" s="43" t="s">
        <v>68</v>
      </c>
      <c r="C29" s="44" t="s">
        <v>69</v>
      </c>
      <c r="D29" s="45">
        <v>0</v>
      </c>
      <c r="E29" s="46"/>
      <c r="F29" s="47">
        <f>$D$29</f>
        <v>0</v>
      </c>
      <c r="G29" s="45">
        <v>0</v>
      </c>
      <c r="H29" s="46"/>
      <c r="I29" s="48">
        <f t="shared" si="0"/>
        <v>0</v>
      </c>
      <c r="J29" s="49"/>
    </row>
    <row r="30" spans="2:11" ht="22.5" customHeight="1" x14ac:dyDescent="0.2">
      <c r="B30" s="50" t="s">
        <v>70</v>
      </c>
      <c r="C30" s="44" t="s">
        <v>71</v>
      </c>
      <c r="D30" s="45"/>
      <c r="E30" s="46"/>
      <c r="F30" s="47">
        <f>$D$30</f>
        <v>0</v>
      </c>
      <c r="G30" s="45"/>
      <c r="H30" s="46"/>
      <c r="I30" s="48">
        <f t="shared" si="0"/>
        <v>0</v>
      </c>
      <c r="J30" s="49"/>
    </row>
    <row r="31" spans="2:11" ht="15" customHeight="1" x14ac:dyDescent="0.2">
      <c r="B31" s="43" t="s">
        <v>72</v>
      </c>
      <c r="C31" s="44" t="s">
        <v>73</v>
      </c>
      <c r="D31" s="45"/>
      <c r="E31" s="46"/>
      <c r="F31" s="47">
        <f>$D$31</f>
        <v>0</v>
      </c>
      <c r="G31" s="45"/>
      <c r="H31" s="46"/>
      <c r="I31" s="48">
        <f t="shared" si="0"/>
        <v>0</v>
      </c>
      <c r="J31" s="49"/>
    </row>
    <row r="32" spans="2:11" ht="15" customHeight="1" x14ac:dyDescent="0.2">
      <c r="B32" s="43" t="s">
        <v>74</v>
      </c>
      <c r="C32" s="44" t="s">
        <v>75</v>
      </c>
      <c r="D32" s="45">
        <v>12095025.359999999</v>
      </c>
      <c r="E32" s="46"/>
      <c r="F32" s="47">
        <f>$D$32</f>
        <v>12095025.359999999</v>
      </c>
      <c r="G32" s="45">
        <v>72124089.329999998</v>
      </c>
      <c r="H32" s="46"/>
      <c r="I32" s="48">
        <f t="shared" si="0"/>
        <v>72124089.329999998</v>
      </c>
      <c r="J32" s="49"/>
    </row>
    <row r="33" spans="2:10" ht="22.5" customHeight="1" x14ac:dyDescent="0.2">
      <c r="B33" s="50" t="s">
        <v>66</v>
      </c>
      <c r="C33" s="44" t="s">
        <v>76</v>
      </c>
      <c r="D33" s="45">
        <v>12001025.359999999</v>
      </c>
      <c r="E33" s="46"/>
      <c r="F33" s="47">
        <f>$D$33</f>
        <v>12001025.359999999</v>
      </c>
      <c r="G33" s="45">
        <v>71074909.640000001</v>
      </c>
      <c r="H33" s="46"/>
      <c r="I33" s="48">
        <f t="shared" si="0"/>
        <v>71074909.640000001</v>
      </c>
      <c r="J33" s="49"/>
    </row>
    <row r="34" spans="2:10" ht="15" customHeight="1" x14ac:dyDescent="0.2">
      <c r="B34" s="43" t="s">
        <v>77</v>
      </c>
      <c r="C34" s="44" t="s">
        <v>78</v>
      </c>
      <c r="D34" s="45">
        <v>0</v>
      </c>
      <c r="E34" s="46"/>
      <c r="F34" s="47">
        <f>$D$34</f>
        <v>0</v>
      </c>
      <c r="G34" s="45">
        <v>0</v>
      </c>
      <c r="H34" s="46"/>
      <c r="I34" s="48">
        <f t="shared" si="0"/>
        <v>0</v>
      </c>
      <c r="J34" s="49"/>
    </row>
    <row r="35" spans="2:10" ht="22.5" customHeight="1" x14ac:dyDescent="0.2">
      <c r="B35" s="43" t="s">
        <v>79</v>
      </c>
      <c r="C35" s="44" t="s">
        <v>80</v>
      </c>
      <c r="D35" s="45">
        <v>1259433442.6500001</v>
      </c>
      <c r="E35" s="46"/>
      <c r="F35" s="47">
        <f>$D$35</f>
        <v>1259433442.6500001</v>
      </c>
      <c r="G35" s="45">
        <v>1226262971.6199999</v>
      </c>
      <c r="H35" s="46"/>
      <c r="I35" s="48">
        <f t="shared" si="0"/>
        <v>1226262971.6199999</v>
      </c>
      <c r="J35" s="49"/>
    </row>
    <row r="36" spans="2:10" ht="22.5" customHeight="1" x14ac:dyDescent="0.2">
      <c r="B36" s="43" t="s">
        <v>81</v>
      </c>
      <c r="C36" s="44" t="s">
        <v>82</v>
      </c>
      <c r="D36" s="45">
        <v>0</v>
      </c>
      <c r="E36" s="46"/>
      <c r="F36" s="47">
        <f>$D$36</f>
        <v>0</v>
      </c>
      <c r="G36" s="45">
        <v>0</v>
      </c>
      <c r="H36" s="46"/>
      <c r="I36" s="48">
        <f t="shared" si="0"/>
        <v>0</v>
      </c>
      <c r="J36" s="49"/>
    </row>
    <row r="37" spans="2:10" ht="15" customHeight="1" x14ac:dyDescent="0.2">
      <c r="B37" s="43" t="s">
        <v>83</v>
      </c>
      <c r="C37" s="44" t="s">
        <v>84</v>
      </c>
      <c r="D37" s="45">
        <v>44711.06</v>
      </c>
      <c r="E37" s="46"/>
      <c r="F37" s="47">
        <f>$D$37</f>
        <v>44711.06</v>
      </c>
      <c r="G37" s="45">
        <v>22144.99</v>
      </c>
      <c r="H37" s="46"/>
      <c r="I37" s="48">
        <f t="shared" si="0"/>
        <v>22144.99</v>
      </c>
      <c r="J37" s="49"/>
    </row>
    <row r="38" spans="2:10" ht="13.5" customHeight="1" x14ac:dyDescent="0.2">
      <c r="B38" s="54" t="s">
        <v>85</v>
      </c>
      <c r="C38" s="55" t="s">
        <v>86</v>
      </c>
      <c r="D38" s="56"/>
      <c r="E38" s="57"/>
      <c r="F38" s="58">
        <f>$D$38</f>
        <v>0</v>
      </c>
      <c r="G38" s="56"/>
      <c r="H38" s="57"/>
      <c r="I38" s="59">
        <f t="shared" si="0"/>
        <v>0</v>
      </c>
      <c r="J38" s="49"/>
    </row>
    <row r="39" spans="2:10" ht="34.5" customHeight="1" x14ac:dyDescent="0.2">
      <c r="B39" s="60" t="s">
        <v>87</v>
      </c>
      <c r="C39" s="61" t="s">
        <v>88</v>
      </c>
      <c r="D39" s="62">
        <f t="shared" ref="D39:I39" si="1">D21+D25+D26+D27+D29+D31+D32+D34+D35+D36+D37+D38</f>
        <v>1792548458.6200001</v>
      </c>
      <c r="E39" s="62">
        <f t="shared" si="1"/>
        <v>0</v>
      </c>
      <c r="F39" s="62">
        <f t="shared" si="1"/>
        <v>1792548458.6200001</v>
      </c>
      <c r="G39" s="62">
        <f t="shared" si="1"/>
        <v>1835293325.3700001</v>
      </c>
      <c r="H39" s="62">
        <f t="shared" si="1"/>
        <v>0</v>
      </c>
      <c r="I39" s="63">
        <f t="shared" si="1"/>
        <v>1835293325.3700001</v>
      </c>
      <c r="J39" s="49"/>
    </row>
    <row r="40" spans="2:10" ht="15" customHeight="1" x14ac:dyDescent="0.2">
      <c r="B40" s="64"/>
      <c r="C40" s="65"/>
      <c r="D40" s="66"/>
      <c r="E40" s="66"/>
      <c r="F40" s="66"/>
      <c r="G40" s="66"/>
      <c r="H40" s="67"/>
      <c r="I40" s="68" t="s">
        <v>89</v>
      </c>
    </row>
    <row r="41" spans="2:10" ht="15" customHeight="1" x14ac:dyDescent="0.2">
      <c r="B41" s="84" t="s">
        <v>28</v>
      </c>
      <c r="C41" s="89" t="s">
        <v>29</v>
      </c>
      <c r="D41" s="96" t="s">
        <v>30</v>
      </c>
      <c r="E41" s="97"/>
      <c r="F41" s="84"/>
      <c r="G41" s="101" t="s">
        <v>31</v>
      </c>
      <c r="H41" s="102"/>
      <c r="I41" s="102"/>
    </row>
    <row r="42" spans="2:10" ht="15" customHeight="1" x14ac:dyDescent="0.2">
      <c r="B42" s="85"/>
      <c r="C42" s="90"/>
      <c r="D42" s="27" t="s">
        <v>32</v>
      </c>
      <c r="E42" s="27" t="s">
        <v>33</v>
      </c>
      <c r="F42" s="98" t="s">
        <v>34</v>
      </c>
      <c r="G42" s="27" t="s">
        <v>32</v>
      </c>
      <c r="H42" s="27" t="s">
        <v>33</v>
      </c>
      <c r="I42" s="101" t="s">
        <v>34</v>
      </c>
    </row>
    <row r="43" spans="2:10" ht="15" customHeight="1" x14ac:dyDescent="0.2">
      <c r="B43" s="86"/>
      <c r="C43" s="91"/>
      <c r="D43" s="28" t="s">
        <v>35</v>
      </c>
      <c r="E43" s="28" t="s">
        <v>36</v>
      </c>
      <c r="F43" s="99"/>
      <c r="G43" s="28" t="s">
        <v>35</v>
      </c>
      <c r="H43" s="28" t="s">
        <v>36</v>
      </c>
      <c r="I43" s="103"/>
    </row>
    <row r="44" spans="2:10" ht="15" customHeight="1" x14ac:dyDescent="0.2">
      <c r="B44" s="87"/>
      <c r="C44" s="92"/>
      <c r="D44" s="29" t="s">
        <v>38</v>
      </c>
      <c r="E44" s="29" t="s">
        <v>39</v>
      </c>
      <c r="F44" s="100"/>
      <c r="G44" s="29" t="s">
        <v>38</v>
      </c>
      <c r="H44" s="29" t="s">
        <v>39</v>
      </c>
      <c r="I44" s="104"/>
    </row>
    <row r="45" spans="2:10" ht="13.5" customHeight="1" x14ac:dyDescent="0.2">
      <c r="B45" s="26">
        <v>1</v>
      </c>
      <c r="C45" s="30" t="s">
        <v>41</v>
      </c>
      <c r="D45" s="31">
        <v>3</v>
      </c>
      <c r="E45" s="31">
        <v>4</v>
      </c>
      <c r="F45" s="31">
        <v>5</v>
      </c>
      <c r="G45" s="31">
        <v>6</v>
      </c>
      <c r="H45" s="31">
        <v>7</v>
      </c>
      <c r="I45" s="32">
        <v>8</v>
      </c>
    </row>
    <row r="46" spans="2:10" ht="15" customHeight="1" x14ac:dyDescent="0.2">
      <c r="B46" s="33" t="s">
        <v>90</v>
      </c>
      <c r="C46" s="34"/>
      <c r="D46" s="35"/>
      <c r="E46" s="35"/>
      <c r="F46" s="35"/>
      <c r="G46" s="35"/>
      <c r="H46" s="35"/>
      <c r="I46" s="69"/>
      <c r="J46" s="49"/>
    </row>
    <row r="47" spans="2:10" ht="15" customHeight="1" x14ac:dyDescent="0.2">
      <c r="B47" s="70" t="s">
        <v>91</v>
      </c>
      <c r="C47" s="38" t="s">
        <v>92</v>
      </c>
      <c r="D47" s="71">
        <f t="shared" ref="D47:I47" si="2">D48+D49+D53</f>
        <v>0</v>
      </c>
      <c r="E47" s="71">
        <f t="shared" si="2"/>
        <v>2166547.7400000002</v>
      </c>
      <c r="F47" s="71">
        <f t="shared" si="2"/>
        <v>2166547.7400000002</v>
      </c>
      <c r="G47" s="71">
        <f t="shared" si="2"/>
        <v>0</v>
      </c>
      <c r="H47" s="71">
        <f t="shared" si="2"/>
        <v>1095486.18</v>
      </c>
      <c r="I47" s="72">
        <f t="shared" si="2"/>
        <v>1095486.18</v>
      </c>
      <c r="J47" s="49"/>
    </row>
    <row r="48" spans="2:10" ht="33.75" customHeight="1" x14ac:dyDescent="0.2">
      <c r="B48" s="50" t="s">
        <v>93</v>
      </c>
      <c r="C48" s="44" t="s">
        <v>94</v>
      </c>
      <c r="D48" s="45"/>
      <c r="E48" s="45">
        <v>2166547.7400000002</v>
      </c>
      <c r="F48" s="47">
        <f>$E$48+$D$48</f>
        <v>2166547.7400000002</v>
      </c>
      <c r="G48" s="45"/>
      <c r="H48" s="45">
        <v>1095486.18</v>
      </c>
      <c r="I48" s="48">
        <f t="shared" ref="I48:I70" si="3">SUM(G48:H48)</f>
        <v>1095486.18</v>
      </c>
      <c r="J48" s="49"/>
    </row>
    <row r="49" spans="2:10" ht="15" customHeight="1" x14ac:dyDescent="0.2">
      <c r="B49" s="50" t="s">
        <v>95</v>
      </c>
      <c r="C49" s="44" t="s">
        <v>96</v>
      </c>
      <c r="D49" s="45"/>
      <c r="E49" s="45"/>
      <c r="F49" s="47">
        <f>$E$49+$D$49</f>
        <v>0</v>
      </c>
      <c r="G49" s="45"/>
      <c r="H49" s="45"/>
      <c r="I49" s="48">
        <f t="shared" si="3"/>
        <v>0</v>
      </c>
      <c r="J49" s="49"/>
    </row>
    <row r="50" spans="2:10" ht="22.5" customHeight="1" x14ac:dyDescent="0.2">
      <c r="B50" s="50" t="s">
        <v>97</v>
      </c>
      <c r="C50" s="44" t="s">
        <v>98</v>
      </c>
      <c r="D50" s="45"/>
      <c r="E50" s="45"/>
      <c r="F50" s="47">
        <f>$E$50+$D$50</f>
        <v>0</v>
      </c>
      <c r="G50" s="45"/>
      <c r="H50" s="45"/>
      <c r="I50" s="48">
        <f t="shared" si="3"/>
        <v>0</v>
      </c>
      <c r="J50" s="49"/>
    </row>
    <row r="51" spans="2:10" ht="22.5" customHeight="1" x14ac:dyDescent="0.2">
      <c r="B51" s="73" t="s">
        <v>99</v>
      </c>
      <c r="C51" s="44" t="s">
        <v>100</v>
      </c>
      <c r="D51" s="45"/>
      <c r="E51" s="45"/>
      <c r="F51" s="47">
        <f>$E$51+$D$51</f>
        <v>0</v>
      </c>
      <c r="G51" s="45"/>
      <c r="H51" s="45"/>
      <c r="I51" s="48">
        <f t="shared" si="3"/>
        <v>0</v>
      </c>
      <c r="J51" s="49"/>
    </row>
    <row r="52" spans="2:10" ht="22.5" customHeight="1" x14ac:dyDescent="0.2">
      <c r="B52" s="50" t="s">
        <v>101</v>
      </c>
      <c r="C52" s="44" t="s">
        <v>102</v>
      </c>
      <c r="D52" s="45"/>
      <c r="E52" s="45"/>
      <c r="F52" s="47">
        <f>$E$52+$D$52</f>
        <v>0</v>
      </c>
      <c r="G52" s="45"/>
      <c r="H52" s="45"/>
      <c r="I52" s="48">
        <f t="shared" si="3"/>
        <v>0</v>
      </c>
      <c r="J52" s="49"/>
    </row>
    <row r="53" spans="2:10" ht="15" customHeight="1" x14ac:dyDescent="0.2">
      <c r="B53" s="50" t="s">
        <v>103</v>
      </c>
      <c r="C53" s="44" t="s">
        <v>104</v>
      </c>
      <c r="D53" s="45"/>
      <c r="E53" s="45"/>
      <c r="F53" s="47">
        <f>$E$53+$D$53</f>
        <v>0</v>
      </c>
      <c r="G53" s="45"/>
      <c r="H53" s="45"/>
      <c r="I53" s="48">
        <f t="shared" si="3"/>
        <v>0</v>
      </c>
      <c r="J53" s="49"/>
    </row>
    <row r="54" spans="2:10" ht="22.5" customHeight="1" x14ac:dyDescent="0.2">
      <c r="B54" s="43" t="s">
        <v>105</v>
      </c>
      <c r="C54" s="44" t="s">
        <v>106</v>
      </c>
      <c r="D54" s="45">
        <v>58750766.640000001</v>
      </c>
      <c r="E54" s="45">
        <v>0</v>
      </c>
      <c r="F54" s="47">
        <f>$E$54+$D$54</f>
        <v>58750766.640000001</v>
      </c>
      <c r="G54" s="45">
        <v>96911600.829999998</v>
      </c>
      <c r="H54" s="45">
        <v>0</v>
      </c>
      <c r="I54" s="48">
        <f t="shared" si="3"/>
        <v>96911600.829999998</v>
      </c>
      <c r="J54" s="49"/>
    </row>
    <row r="55" spans="2:10" ht="22.5" customHeight="1" x14ac:dyDescent="0.2">
      <c r="B55" s="50" t="s">
        <v>107</v>
      </c>
      <c r="C55" s="44" t="s">
        <v>108</v>
      </c>
      <c r="D55" s="45"/>
      <c r="E55" s="45"/>
      <c r="F55" s="47">
        <f>$E$55+$D$55</f>
        <v>0</v>
      </c>
      <c r="G55" s="45"/>
      <c r="H55" s="45"/>
      <c r="I55" s="48">
        <f t="shared" si="3"/>
        <v>0</v>
      </c>
      <c r="J55" s="49"/>
    </row>
    <row r="56" spans="2:10" ht="22.5" customHeight="1" x14ac:dyDescent="0.2">
      <c r="B56" s="43" t="s">
        <v>109</v>
      </c>
      <c r="C56" s="44" t="s">
        <v>110</v>
      </c>
      <c r="D56" s="45">
        <v>0</v>
      </c>
      <c r="E56" s="45">
        <v>0</v>
      </c>
      <c r="F56" s="47">
        <f>$E$56+$D$56</f>
        <v>0</v>
      </c>
      <c r="G56" s="45">
        <v>0</v>
      </c>
      <c r="H56" s="45">
        <v>0</v>
      </c>
      <c r="I56" s="48">
        <f t="shared" si="3"/>
        <v>0</v>
      </c>
      <c r="J56" s="49"/>
    </row>
    <row r="57" spans="2:10" ht="22.5" customHeight="1" x14ac:dyDescent="0.2">
      <c r="B57" s="50" t="s">
        <v>111</v>
      </c>
      <c r="C57" s="44" t="s">
        <v>112</v>
      </c>
      <c r="D57" s="45"/>
      <c r="E57" s="45"/>
      <c r="F57" s="47">
        <f>$E$57+$D$57</f>
        <v>0</v>
      </c>
      <c r="G57" s="45"/>
      <c r="H57" s="45"/>
      <c r="I57" s="48">
        <f t="shared" si="3"/>
        <v>0</v>
      </c>
      <c r="J57" s="49"/>
    </row>
    <row r="58" spans="2:10" ht="15" customHeight="1" x14ac:dyDescent="0.2">
      <c r="B58" s="43" t="s">
        <v>113</v>
      </c>
      <c r="C58" s="44" t="s">
        <v>114</v>
      </c>
      <c r="D58" s="45">
        <v>0</v>
      </c>
      <c r="E58" s="45">
        <v>0</v>
      </c>
      <c r="F58" s="47">
        <f>$E$58+$D$58</f>
        <v>0</v>
      </c>
      <c r="G58" s="45">
        <v>0</v>
      </c>
      <c r="H58" s="45">
        <v>0</v>
      </c>
      <c r="I58" s="48">
        <f t="shared" si="3"/>
        <v>0</v>
      </c>
      <c r="J58" s="49"/>
    </row>
    <row r="59" spans="2:10" ht="22.5" customHeight="1" x14ac:dyDescent="0.2">
      <c r="B59" s="50" t="s">
        <v>70</v>
      </c>
      <c r="C59" s="44" t="s">
        <v>115</v>
      </c>
      <c r="D59" s="45"/>
      <c r="E59" s="45"/>
      <c r="F59" s="47">
        <f>$E$59+$D$59</f>
        <v>0</v>
      </c>
      <c r="G59" s="45"/>
      <c r="H59" s="45"/>
      <c r="I59" s="48">
        <f t="shared" si="3"/>
        <v>0</v>
      </c>
      <c r="J59" s="49"/>
    </row>
    <row r="60" spans="2:10" ht="15" customHeight="1" x14ac:dyDescent="0.2">
      <c r="B60" s="50" t="s">
        <v>116</v>
      </c>
      <c r="C60" s="44" t="s">
        <v>117</v>
      </c>
      <c r="D60" s="45">
        <v>123177652.08</v>
      </c>
      <c r="E60" s="45"/>
      <c r="F60" s="47">
        <f>$E$60+$D$60</f>
        <v>123177652.08</v>
      </c>
      <c r="G60" s="45">
        <v>123115748.25</v>
      </c>
      <c r="H60" s="45"/>
      <c r="I60" s="48">
        <f t="shared" si="3"/>
        <v>123115748.25</v>
      </c>
      <c r="J60" s="49"/>
    </row>
    <row r="61" spans="2:10" ht="22.5" customHeight="1" x14ac:dyDescent="0.2">
      <c r="B61" s="50" t="s">
        <v>70</v>
      </c>
      <c r="C61" s="44" t="s">
        <v>118</v>
      </c>
      <c r="D61" s="45">
        <v>123177652.08</v>
      </c>
      <c r="E61" s="45"/>
      <c r="F61" s="47">
        <f>$E$61+$D$61</f>
        <v>123177652.08</v>
      </c>
      <c r="G61" s="45">
        <v>123115748.25</v>
      </c>
      <c r="H61" s="45"/>
      <c r="I61" s="48">
        <f t="shared" si="3"/>
        <v>123115748.25</v>
      </c>
      <c r="J61" s="49"/>
    </row>
    <row r="62" spans="2:10" ht="22.5" customHeight="1" x14ac:dyDescent="0.2">
      <c r="B62" s="43" t="s">
        <v>119</v>
      </c>
      <c r="C62" s="44" t="s">
        <v>120</v>
      </c>
      <c r="D62" s="45">
        <v>26044087.809999999</v>
      </c>
      <c r="E62" s="45"/>
      <c r="F62" s="47">
        <f>$E$62+$D$62</f>
        <v>26044087.809999999</v>
      </c>
      <c r="G62" s="45">
        <v>22943302.899999999</v>
      </c>
      <c r="H62" s="45"/>
      <c r="I62" s="48">
        <f t="shared" si="3"/>
        <v>22943302.899999999</v>
      </c>
      <c r="J62" s="49"/>
    </row>
    <row r="63" spans="2:10" ht="22.5" customHeight="1" x14ac:dyDescent="0.2">
      <c r="B63" s="50" t="s">
        <v>121</v>
      </c>
      <c r="C63" s="44" t="s">
        <v>122</v>
      </c>
      <c r="D63" s="45"/>
      <c r="E63" s="45"/>
      <c r="F63" s="47">
        <f>$E$63+$D$63</f>
        <v>0</v>
      </c>
      <c r="G63" s="45"/>
      <c r="H63" s="45"/>
      <c r="I63" s="48">
        <f t="shared" si="3"/>
        <v>0</v>
      </c>
      <c r="J63" s="49"/>
    </row>
    <row r="64" spans="2:10" ht="22.5" customHeight="1" x14ac:dyDescent="0.2">
      <c r="B64" s="43" t="s">
        <v>123</v>
      </c>
      <c r="C64" s="44" t="s">
        <v>124</v>
      </c>
      <c r="D64" s="45">
        <v>859040.92</v>
      </c>
      <c r="E64" s="45"/>
      <c r="F64" s="47">
        <f>$E$64+$D$64</f>
        <v>859040.92</v>
      </c>
      <c r="G64" s="45">
        <v>153074.38</v>
      </c>
      <c r="H64" s="45"/>
      <c r="I64" s="48">
        <f t="shared" si="3"/>
        <v>153074.38</v>
      </c>
      <c r="J64" s="49"/>
    </row>
    <row r="65" spans="2:10" ht="22.5" customHeight="1" x14ac:dyDescent="0.2">
      <c r="B65" s="50" t="s">
        <v>121</v>
      </c>
      <c r="C65" s="44" t="s">
        <v>125</v>
      </c>
      <c r="D65" s="45"/>
      <c r="E65" s="45"/>
      <c r="F65" s="47">
        <f>$E$65+$D$65</f>
        <v>0</v>
      </c>
      <c r="G65" s="45"/>
      <c r="H65" s="45"/>
      <c r="I65" s="48">
        <f t="shared" si="3"/>
        <v>0</v>
      </c>
      <c r="J65" s="49"/>
    </row>
    <row r="66" spans="2:10" ht="15" customHeight="1" x14ac:dyDescent="0.2">
      <c r="B66" s="43" t="s">
        <v>126</v>
      </c>
      <c r="C66" s="44" t="s">
        <v>127</v>
      </c>
      <c r="D66" s="45"/>
      <c r="E66" s="45"/>
      <c r="F66" s="47">
        <f>$E$66+$D$66</f>
        <v>0</v>
      </c>
      <c r="G66" s="45"/>
      <c r="H66" s="45"/>
      <c r="I66" s="48">
        <f t="shared" si="3"/>
        <v>0</v>
      </c>
      <c r="J66" s="49"/>
    </row>
    <row r="67" spans="2:10" ht="22.5" customHeight="1" x14ac:dyDescent="0.2">
      <c r="B67" s="50" t="s">
        <v>70</v>
      </c>
      <c r="C67" s="44" t="s">
        <v>128</v>
      </c>
      <c r="D67" s="45"/>
      <c r="E67" s="45"/>
      <c r="F67" s="47">
        <f>$E$67+$D$67</f>
        <v>0</v>
      </c>
      <c r="G67" s="45"/>
      <c r="H67" s="45"/>
      <c r="I67" s="48">
        <f t="shared" si="3"/>
        <v>0</v>
      </c>
      <c r="J67" s="49"/>
    </row>
    <row r="68" spans="2:10" ht="15" customHeight="1" x14ac:dyDescent="0.2">
      <c r="B68" s="43" t="s">
        <v>129</v>
      </c>
      <c r="C68" s="44" t="s">
        <v>130</v>
      </c>
      <c r="D68" s="45"/>
      <c r="E68" s="45"/>
      <c r="F68" s="47">
        <f>$E$68+$D$68</f>
        <v>0</v>
      </c>
      <c r="G68" s="45"/>
      <c r="H68" s="45"/>
      <c r="I68" s="48">
        <f t="shared" si="3"/>
        <v>0</v>
      </c>
      <c r="J68" s="49"/>
    </row>
    <row r="69" spans="2:10" ht="22.5" customHeight="1" x14ac:dyDescent="0.2">
      <c r="B69" s="50" t="s">
        <v>131</v>
      </c>
      <c r="C69" s="44" t="s">
        <v>132</v>
      </c>
      <c r="D69" s="45"/>
      <c r="E69" s="45"/>
      <c r="F69" s="47">
        <f>$E$69+$D$69</f>
        <v>0</v>
      </c>
      <c r="G69" s="45"/>
      <c r="H69" s="45"/>
      <c r="I69" s="48">
        <f t="shared" si="3"/>
        <v>0</v>
      </c>
      <c r="J69" s="49"/>
    </row>
    <row r="70" spans="2:10" ht="13.5" customHeight="1" x14ac:dyDescent="0.2">
      <c r="B70" s="54" t="s">
        <v>133</v>
      </c>
      <c r="C70" s="55" t="s">
        <v>134</v>
      </c>
      <c r="D70" s="56">
        <v>0</v>
      </c>
      <c r="E70" s="56">
        <v>0</v>
      </c>
      <c r="F70" s="58">
        <f>$E$70+$D$70</f>
        <v>0</v>
      </c>
      <c r="G70" s="56">
        <v>0</v>
      </c>
      <c r="H70" s="56">
        <v>0</v>
      </c>
      <c r="I70" s="59">
        <f t="shared" si="3"/>
        <v>0</v>
      </c>
      <c r="J70" s="49"/>
    </row>
    <row r="71" spans="2:10" ht="23.25" customHeight="1" x14ac:dyDescent="0.2">
      <c r="B71" s="60" t="s">
        <v>135</v>
      </c>
      <c r="C71" s="61" t="s">
        <v>136</v>
      </c>
      <c r="D71" s="62">
        <f t="shared" ref="D71:I71" si="4">D47+D54+D56+D58+D60+D62+D64+D66+D68+D70</f>
        <v>208831547.44999999</v>
      </c>
      <c r="E71" s="62">
        <f t="shared" si="4"/>
        <v>2166547.7400000002</v>
      </c>
      <c r="F71" s="62">
        <f t="shared" si="4"/>
        <v>210998095.19</v>
      </c>
      <c r="G71" s="62">
        <f t="shared" si="4"/>
        <v>243123726.35999998</v>
      </c>
      <c r="H71" s="62">
        <f t="shared" si="4"/>
        <v>1095486.18</v>
      </c>
      <c r="I71" s="63">
        <f t="shared" si="4"/>
        <v>244219212.53999999</v>
      </c>
      <c r="J71" s="49"/>
    </row>
    <row r="72" spans="2:10" ht="19.5" customHeight="1" x14ac:dyDescent="0.2">
      <c r="B72" s="60" t="s">
        <v>137</v>
      </c>
      <c r="C72" s="61" t="s">
        <v>138</v>
      </c>
      <c r="D72" s="62">
        <f>$D$39+$D$71</f>
        <v>2001380006.0700002</v>
      </c>
      <c r="E72" s="62">
        <f>$E$39+$E$71</f>
        <v>2166547.7400000002</v>
      </c>
      <c r="F72" s="62">
        <f>$F$39+$F$71</f>
        <v>2003546553.8100002</v>
      </c>
      <c r="G72" s="62">
        <f>$G$39+$G$71</f>
        <v>2078417051.73</v>
      </c>
      <c r="H72" s="62">
        <f>$H$39+$H$71</f>
        <v>1095486.18</v>
      </c>
      <c r="I72" s="63">
        <f>$I$39+$I$71</f>
        <v>2079512537.9100001</v>
      </c>
      <c r="J72" s="49"/>
    </row>
    <row r="73" spans="2:10" ht="15" customHeight="1" x14ac:dyDescent="0.2">
      <c r="B73" s="64"/>
      <c r="C73" s="65"/>
      <c r="D73" s="66"/>
      <c r="E73" s="66"/>
      <c r="F73" s="66"/>
      <c r="G73" s="66"/>
      <c r="H73" s="67"/>
      <c r="I73" s="68" t="s">
        <v>139</v>
      </c>
    </row>
    <row r="74" spans="2:10" ht="15" customHeight="1" x14ac:dyDescent="0.2">
      <c r="B74" s="84" t="s">
        <v>140</v>
      </c>
      <c r="C74" s="89" t="s">
        <v>29</v>
      </c>
      <c r="D74" s="96" t="s">
        <v>30</v>
      </c>
      <c r="E74" s="97"/>
      <c r="F74" s="84"/>
      <c r="G74" s="101" t="s">
        <v>31</v>
      </c>
      <c r="H74" s="102"/>
      <c r="I74" s="102"/>
    </row>
    <row r="75" spans="2:10" ht="15" customHeight="1" x14ac:dyDescent="0.2">
      <c r="B75" s="85"/>
      <c r="C75" s="90"/>
      <c r="D75" s="27" t="s">
        <v>32</v>
      </c>
      <c r="E75" s="27" t="s">
        <v>33</v>
      </c>
      <c r="F75" s="98" t="s">
        <v>34</v>
      </c>
      <c r="G75" s="27" t="s">
        <v>32</v>
      </c>
      <c r="H75" s="27" t="s">
        <v>33</v>
      </c>
      <c r="I75" s="101" t="s">
        <v>34</v>
      </c>
    </row>
    <row r="76" spans="2:10" ht="15" customHeight="1" x14ac:dyDescent="0.2">
      <c r="B76" s="86"/>
      <c r="C76" s="91"/>
      <c r="D76" s="28" t="s">
        <v>35</v>
      </c>
      <c r="E76" s="28" t="s">
        <v>36</v>
      </c>
      <c r="F76" s="99"/>
      <c r="G76" s="28" t="s">
        <v>35</v>
      </c>
      <c r="H76" s="28" t="s">
        <v>36</v>
      </c>
      <c r="I76" s="103"/>
    </row>
    <row r="77" spans="2:10" ht="15" customHeight="1" x14ac:dyDescent="0.2">
      <c r="B77" s="87"/>
      <c r="C77" s="92"/>
      <c r="D77" s="29" t="s">
        <v>38</v>
      </c>
      <c r="E77" s="29" t="s">
        <v>39</v>
      </c>
      <c r="F77" s="100"/>
      <c r="G77" s="29" t="s">
        <v>38</v>
      </c>
      <c r="H77" s="29" t="s">
        <v>39</v>
      </c>
      <c r="I77" s="104"/>
    </row>
    <row r="78" spans="2:10" ht="13.5" customHeight="1" x14ac:dyDescent="0.2">
      <c r="B78" s="26">
        <v>1</v>
      </c>
      <c r="C78" s="30" t="s">
        <v>41</v>
      </c>
      <c r="D78" s="31">
        <v>3</v>
      </c>
      <c r="E78" s="31">
        <v>4</v>
      </c>
      <c r="F78" s="31">
        <v>5</v>
      </c>
      <c r="G78" s="31">
        <v>6</v>
      </c>
      <c r="H78" s="31">
        <v>7</v>
      </c>
      <c r="I78" s="32">
        <v>8</v>
      </c>
    </row>
    <row r="79" spans="2:10" ht="15" customHeight="1" x14ac:dyDescent="0.2">
      <c r="B79" s="33" t="s">
        <v>141</v>
      </c>
      <c r="C79" s="34"/>
      <c r="D79" s="74"/>
      <c r="E79" s="74"/>
      <c r="F79" s="74"/>
      <c r="G79" s="74"/>
      <c r="H79" s="74"/>
      <c r="I79" s="36"/>
      <c r="J79" s="49"/>
    </row>
    <row r="80" spans="2:10" ht="22.5" customHeight="1" x14ac:dyDescent="0.2">
      <c r="B80" s="70" t="s">
        <v>142</v>
      </c>
      <c r="C80" s="38" t="s">
        <v>143</v>
      </c>
      <c r="D80" s="39">
        <v>54900000</v>
      </c>
      <c r="E80" s="40"/>
      <c r="F80" s="41">
        <f>SUM(D80:E80)</f>
        <v>54900000</v>
      </c>
      <c r="G80" s="39">
        <v>0</v>
      </c>
      <c r="H80" s="40"/>
      <c r="I80" s="42">
        <f>SUM(G80:H80)</f>
        <v>0</v>
      </c>
      <c r="J80" s="49"/>
    </row>
    <row r="81" spans="2:10" ht="22.5" customHeight="1" x14ac:dyDescent="0.2">
      <c r="B81" s="50" t="s">
        <v>70</v>
      </c>
      <c r="C81" s="44" t="s">
        <v>144</v>
      </c>
      <c r="D81" s="45">
        <v>54900000</v>
      </c>
      <c r="E81" s="46"/>
      <c r="F81" s="47">
        <f>SUM(D81:E81)</f>
        <v>54900000</v>
      </c>
      <c r="G81" s="45"/>
      <c r="H81" s="46"/>
      <c r="I81" s="48">
        <f>SUM(G81:H81)</f>
        <v>0</v>
      </c>
      <c r="J81" s="49"/>
    </row>
    <row r="82" spans="2:10" ht="24" customHeight="1" x14ac:dyDescent="0.2">
      <c r="B82" s="43" t="s">
        <v>145</v>
      </c>
      <c r="C82" s="44" t="s">
        <v>146</v>
      </c>
      <c r="D82" s="45">
        <v>1384496.37</v>
      </c>
      <c r="E82" s="45"/>
      <c r="F82" s="47">
        <f>SUM(D82:E82)</f>
        <v>1384496.37</v>
      </c>
      <c r="G82" s="45">
        <v>2621140.71</v>
      </c>
      <c r="H82" s="45"/>
      <c r="I82" s="48">
        <f>SUM(G82:H82)</f>
        <v>2621140.71</v>
      </c>
      <c r="J82" s="49"/>
    </row>
    <row r="83" spans="2:10" ht="22.5" customHeight="1" x14ac:dyDescent="0.2">
      <c r="B83" s="50" t="s">
        <v>121</v>
      </c>
      <c r="C83" s="44" t="s">
        <v>147</v>
      </c>
      <c r="D83" s="45"/>
      <c r="E83" s="45"/>
      <c r="F83" s="47">
        <f>SUM(D83:E83)</f>
        <v>0</v>
      </c>
      <c r="G83" s="45"/>
      <c r="H83" s="45"/>
      <c r="I83" s="48">
        <f>SUM(G83:H83)</f>
        <v>0</v>
      </c>
      <c r="J83" s="49"/>
    </row>
    <row r="84" spans="2:10" ht="15" customHeight="1" x14ac:dyDescent="0.2">
      <c r="B84" s="43" t="s">
        <v>148</v>
      </c>
      <c r="C84" s="44" t="s">
        <v>149</v>
      </c>
      <c r="D84" s="45">
        <v>1622165.96</v>
      </c>
      <c r="E84" s="46"/>
      <c r="F84" s="47">
        <f>SUM(D84:E84)</f>
        <v>1622165.96</v>
      </c>
      <c r="G84" s="45"/>
      <c r="H84" s="46"/>
      <c r="I84" s="48">
        <f>SUM(G84:H84)</f>
        <v>0</v>
      </c>
      <c r="J84" s="49"/>
    </row>
    <row r="85" spans="2:10" ht="15" customHeight="1" x14ac:dyDescent="0.2">
      <c r="B85" s="43" t="s">
        <v>150</v>
      </c>
      <c r="C85" s="44" t="s">
        <v>151</v>
      </c>
      <c r="D85" s="52">
        <f t="shared" ref="D85:I85" si="5">D86+D87+D88+D89+D90+D91</f>
        <v>0</v>
      </c>
      <c r="E85" s="52">
        <f t="shared" si="5"/>
        <v>2166547.7400000002</v>
      </c>
      <c r="F85" s="52">
        <f t="shared" si="5"/>
        <v>2166547.7400000002</v>
      </c>
      <c r="G85" s="52">
        <f t="shared" si="5"/>
        <v>0</v>
      </c>
      <c r="H85" s="52">
        <f t="shared" si="5"/>
        <v>1095486.18</v>
      </c>
      <c r="I85" s="53">
        <f t="shared" si="5"/>
        <v>1095486.18</v>
      </c>
      <c r="J85" s="49"/>
    </row>
    <row r="86" spans="2:10" ht="33.75" customHeight="1" x14ac:dyDescent="0.2">
      <c r="B86" s="50" t="s">
        <v>152</v>
      </c>
      <c r="C86" s="44" t="s">
        <v>153</v>
      </c>
      <c r="D86" s="46"/>
      <c r="E86" s="45">
        <v>2166547.7400000002</v>
      </c>
      <c r="F86" s="47">
        <f>E86</f>
        <v>2166547.7400000002</v>
      </c>
      <c r="G86" s="46"/>
      <c r="H86" s="45">
        <v>1095486.18</v>
      </c>
      <c r="I86" s="48">
        <f>H86</f>
        <v>1095486.18</v>
      </c>
      <c r="J86" s="49"/>
    </row>
    <row r="87" spans="2:10" ht="15" customHeight="1" x14ac:dyDescent="0.2">
      <c r="B87" s="50" t="s">
        <v>154</v>
      </c>
      <c r="C87" s="44" t="s">
        <v>155</v>
      </c>
      <c r="D87" s="45"/>
      <c r="E87" s="46"/>
      <c r="F87" s="47">
        <f t="shared" ref="F87:F95" si="6">SUM(D87:E87)</f>
        <v>0</v>
      </c>
      <c r="G87" s="45"/>
      <c r="H87" s="46"/>
      <c r="I87" s="48">
        <f t="shared" ref="I87:I95" si="7">SUM(G87:H87)</f>
        <v>0</v>
      </c>
      <c r="J87" s="49"/>
    </row>
    <row r="88" spans="2:10" ht="15" customHeight="1" x14ac:dyDescent="0.2">
      <c r="B88" s="50" t="s">
        <v>156</v>
      </c>
      <c r="C88" s="44" t="s">
        <v>157</v>
      </c>
      <c r="D88" s="45"/>
      <c r="E88" s="46"/>
      <c r="F88" s="47">
        <f t="shared" si="6"/>
        <v>0</v>
      </c>
      <c r="G88" s="45"/>
      <c r="H88" s="46"/>
      <c r="I88" s="48">
        <f t="shared" si="7"/>
        <v>0</v>
      </c>
      <c r="J88" s="49"/>
    </row>
    <row r="89" spans="2:10" ht="15" customHeight="1" x14ac:dyDescent="0.2">
      <c r="B89" s="50" t="s">
        <v>158</v>
      </c>
      <c r="C89" s="44" t="s">
        <v>159</v>
      </c>
      <c r="D89" s="45"/>
      <c r="E89" s="46"/>
      <c r="F89" s="47">
        <f t="shared" si="6"/>
        <v>0</v>
      </c>
      <c r="G89" s="45"/>
      <c r="H89" s="46"/>
      <c r="I89" s="48">
        <f t="shared" si="7"/>
        <v>0</v>
      </c>
      <c r="J89" s="49"/>
    </row>
    <row r="90" spans="2:10" ht="22.5" customHeight="1" x14ac:dyDescent="0.2">
      <c r="B90" s="50" t="s">
        <v>160</v>
      </c>
      <c r="C90" s="44" t="s">
        <v>161</v>
      </c>
      <c r="D90" s="45"/>
      <c r="E90" s="46"/>
      <c r="F90" s="47">
        <f t="shared" si="6"/>
        <v>0</v>
      </c>
      <c r="G90" s="45"/>
      <c r="H90" s="46"/>
      <c r="I90" s="48">
        <f t="shared" si="7"/>
        <v>0</v>
      </c>
      <c r="J90" s="49"/>
    </row>
    <row r="91" spans="2:10" ht="22.5" customHeight="1" x14ac:dyDescent="0.2">
      <c r="B91" s="50" t="s">
        <v>162</v>
      </c>
      <c r="C91" s="44" t="s">
        <v>163</v>
      </c>
      <c r="D91" s="45"/>
      <c r="E91" s="46"/>
      <c r="F91" s="47">
        <f t="shared" si="6"/>
        <v>0</v>
      </c>
      <c r="G91" s="45"/>
      <c r="H91" s="46"/>
      <c r="I91" s="48">
        <f t="shared" si="7"/>
        <v>0</v>
      </c>
      <c r="J91" s="49"/>
    </row>
    <row r="92" spans="2:10" ht="22.5" customHeight="1" x14ac:dyDescent="0.2">
      <c r="B92" s="43" t="s">
        <v>164</v>
      </c>
      <c r="C92" s="44" t="s">
        <v>165</v>
      </c>
      <c r="D92" s="45">
        <v>1587363.9</v>
      </c>
      <c r="E92" s="45"/>
      <c r="F92" s="47">
        <f t="shared" si="6"/>
        <v>1587363.9</v>
      </c>
      <c r="G92" s="45">
        <v>2350836.36</v>
      </c>
      <c r="H92" s="45"/>
      <c r="I92" s="48">
        <f t="shared" si="7"/>
        <v>2350836.36</v>
      </c>
      <c r="J92" s="49"/>
    </row>
    <row r="93" spans="2:10" ht="22.5" customHeight="1" x14ac:dyDescent="0.2">
      <c r="B93" s="50" t="s">
        <v>121</v>
      </c>
      <c r="C93" s="44" t="s">
        <v>166</v>
      </c>
      <c r="D93" s="45"/>
      <c r="E93" s="45"/>
      <c r="F93" s="47">
        <f t="shared" si="6"/>
        <v>0</v>
      </c>
      <c r="G93" s="45"/>
      <c r="H93" s="45"/>
      <c r="I93" s="48">
        <f t="shared" si="7"/>
        <v>0</v>
      </c>
      <c r="J93" s="49"/>
    </row>
    <row r="94" spans="2:10" ht="19.5" customHeight="1" x14ac:dyDescent="0.2">
      <c r="B94" s="43" t="s">
        <v>167</v>
      </c>
      <c r="C94" s="44" t="s">
        <v>168</v>
      </c>
      <c r="D94" s="45">
        <v>96335.08</v>
      </c>
      <c r="E94" s="46"/>
      <c r="F94" s="47">
        <f t="shared" si="6"/>
        <v>96335.08</v>
      </c>
      <c r="G94" s="45">
        <v>1469331.05</v>
      </c>
      <c r="H94" s="46"/>
      <c r="I94" s="48">
        <f t="shared" si="7"/>
        <v>1469331.05</v>
      </c>
      <c r="J94" s="49"/>
    </row>
    <row r="95" spans="2:10" ht="13.5" customHeight="1" x14ac:dyDescent="0.2">
      <c r="B95" s="54" t="s">
        <v>169</v>
      </c>
      <c r="C95" s="55" t="s">
        <v>170</v>
      </c>
      <c r="D95" s="56"/>
      <c r="E95" s="57"/>
      <c r="F95" s="58">
        <f t="shared" si="6"/>
        <v>0</v>
      </c>
      <c r="G95" s="56"/>
      <c r="H95" s="57"/>
      <c r="I95" s="59">
        <f t="shared" si="7"/>
        <v>0</v>
      </c>
      <c r="J95" s="49"/>
    </row>
    <row r="96" spans="2:10" ht="26.25" customHeight="1" x14ac:dyDescent="0.2">
      <c r="B96" s="60" t="s">
        <v>171</v>
      </c>
      <c r="C96" s="61" t="s">
        <v>172</v>
      </c>
      <c r="D96" s="62">
        <f>$D$80+$D$82+$D$84+$D$85+$D$92+$D$94+$D$95</f>
        <v>59590361.309999995</v>
      </c>
      <c r="E96" s="62">
        <f>$E$80+$E$82+$E$84+$E$85+$E$92+$E$94+$E$95</f>
        <v>2166547.7400000002</v>
      </c>
      <c r="F96" s="62">
        <f>$F$80+$F$82+$F$84+$F$85+$F$92+$F$94+$F$95</f>
        <v>61756909.049999997</v>
      </c>
      <c r="G96" s="62">
        <f>$G$80+$G$82+$G$84+$G$85+$G$92+$G$94+$G$95</f>
        <v>6441308.1200000001</v>
      </c>
      <c r="H96" s="62">
        <f>$H$80+$H$82+$H$84+$H$85+$H$92+$H$94+$H$95</f>
        <v>1095486.18</v>
      </c>
      <c r="I96" s="63">
        <f>$I$80+$I$82+$I$84+$I$85+$I$92+$I$94+$I$95</f>
        <v>7536794.2999999998</v>
      </c>
      <c r="J96" s="49"/>
    </row>
    <row r="97" spans="2:10" ht="15" customHeight="1" x14ac:dyDescent="0.2">
      <c r="B97" s="75" t="s">
        <v>173</v>
      </c>
      <c r="C97" s="34"/>
      <c r="D97" s="76"/>
      <c r="E97" s="76"/>
      <c r="F97" s="76"/>
      <c r="G97" s="76"/>
      <c r="H97" s="76"/>
      <c r="I97" s="77"/>
      <c r="J97" s="49"/>
    </row>
    <row r="98" spans="2:10" ht="15" customHeight="1" x14ac:dyDescent="0.2">
      <c r="B98" s="70" t="s">
        <v>174</v>
      </c>
      <c r="C98" s="38" t="s">
        <v>175</v>
      </c>
      <c r="D98" s="78">
        <f t="shared" ref="D98:I98" si="8">D99+D100</f>
        <v>1941789644.76</v>
      </c>
      <c r="E98" s="78">
        <f t="shared" si="8"/>
        <v>0</v>
      </c>
      <c r="F98" s="78">
        <f t="shared" si="8"/>
        <v>1941789644.76</v>
      </c>
      <c r="G98" s="78">
        <f t="shared" si="8"/>
        <v>2071975743.6099999</v>
      </c>
      <c r="H98" s="78">
        <f t="shared" si="8"/>
        <v>0</v>
      </c>
      <c r="I98" s="79">
        <f t="shared" si="8"/>
        <v>2071975743.6099999</v>
      </c>
      <c r="J98" s="49"/>
    </row>
    <row r="99" spans="2:10" ht="19.5" customHeight="1" x14ac:dyDescent="0.2">
      <c r="B99" s="43" t="s">
        <v>176</v>
      </c>
      <c r="C99" s="44" t="s">
        <v>177</v>
      </c>
      <c r="D99" s="45">
        <v>1883038878.1199999</v>
      </c>
      <c r="E99" s="45"/>
      <c r="F99" s="47">
        <f>SUM(D99:E99)</f>
        <v>1883038878.1199999</v>
      </c>
      <c r="G99" s="45">
        <v>1975064142.78</v>
      </c>
      <c r="H99" s="45"/>
      <c r="I99" s="48">
        <f>SUM(G99:H99)</f>
        <v>1975064142.78</v>
      </c>
      <c r="J99" s="49"/>
    </row>
    <row r="100" spans="2:10" ht="20.25" customHeight="1" x14ac:dyDescent="0.2">
      <c r="B100" s="54" t="s">
        <v>178</v>
      </c>
      <c r="C100" s="55" t="s">
        <v>179</v>
      </c>
      <c r="D100" s="56">
        <v>58750766.640000001</v>
      </c>
      <c r="E100" s="57">
        <v>0</v>
      </c>
      <c r="F100" s="58">
        <f>SUM(D100:E100)</f>
        <v>58750766.640000001</v>
      </c>
      <c r="G100" s="56">
        <v>96911600.829999998</v>
      </c>
      <c r="H100" s="57">
        <v>0</v>
      </c>
      <c r="I100" s="59">
        <f>SUM(G100:H100)</f>
        <v>96911600.829999998</v>
      </c>
      <c r="J100" s="49"/>
    </row>
    <row r="101" spans="2:10" ht="19.5" customHeight="1" x14ac:dyDescent="0.2">
      <c r="B101" s="60" t="s">
        <v>180</v>
      </c>
      <c r="C101" s="61" t="s">
        <v>181</v>
      </c>
      <c r="D101" s="62">
        <f>$D$96+$D$98</f>
        <v>2001380006.0699999</v>
      </c>
      <c r="E101" s="62">
        <f>$E$96+$E$98</f>
        <v>2166547.7400000002</v>
      </c>
      <c r="F101" s="62">
        <f>$F$96+$F$98</f>
        <v>2003546553.8099999</v>
      </c>
      <c r="G101" s="62">
        <f>$G$96+$G$98</f>
        <v>2078417051.7299998</v>
      </c>
      <c r="H101" s="62">
        <f>$H$96+$H$98</f>
        <v>1095486.18</v>
      </c>
      <c r="I101" s="63">
        <f>$I$96+$I$98</f>
        <v>2079512537.9099998</v>
      </c>
      <c r="J101" s="49"/>
    </row>
    <row r="102" spans="2:10" ht="15" customHeight="1" x14ac:dyDescent="0.2">
      <c r="B102" s="80" t="s">
        <v>182</v>
      </c>
      <c r="C102" s="81" t="s">
        <v>183</v>
      </c>
      <c r="D102" s="82"/>
      <c r="E102" s="82"/>
      <c r="F102" s="82"/>
      <c r="G102" s="82"/>
      <c r="H102" s="82"/>
      <c r="I102" s="82"/>
    </row>
    <row r="103" spans="2:10" ht="15" customHeight="1" x14ac:dyDescent="0.2">
      <c r="B103" s="83" t="s">
        <v>184</v>
      </c>
      <c r="C103" s="83"/>
      <c r="D103" s="83"/>
      <c r="E103" s="83"/>
      <c r="F103" s="83"/>
      <c r="G103" s="83"/>
      <c r="H103" s="10"/>
      <c r="I103" s="10"/>
    </row>
    <row r="104" spans="2:10" ht="15" customHeight="1" x14ac:dyDescent="0.2">
      <c r="B104" s="12"/>
      <c r="C104" s="12"/>
      <c r="D104" s="12"/>
      <c r="E104" s="12"/>
      <c r="F104" s="12"/>
      <c r="G104" s="12"/>
      <c r="H104" s="10"/>
      <c r="I104" s="10"/>
    </row>
    <row r="105" spans="2:10" ht="12.75" x14ac:dyDescent="0.2"/>
    <row r="106" spans="2:10" ht="12.75" x14ac:dyDescent="0.2"/>
    <row r="107" spans="2:10" ht="12.75" x14ac:dyDescent="0.2"/>
    <row r="108" spans="2:10" ht="12.75" x14ac:dyDescent="0.2"/>
    <row r="109" spans="2:10" ht="12.75" x14ac:dyDescent="0.2"/>
    <row r="110" spans="2:10" ht="12.75" x14ac:dyDescent="0.2"/>
    <row r="111" spans="2:10" ht="12.75" x14ac:dyDescent="0.2"/>
    <row r="112" spans="2:10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  <row r="119" ht="12.75" x14ac:dyDescent="0.2"/>
    <row r="120" ht="12.75" x14ac:dyDescent="0.2"/>
    <row r="121" ht="12.75" x14ac:dyDescent="0.2"/>
    <row r="122" ht="12.75" x14ac:dyDescent="0.2"/>
    <row r="123" ht="12.75" x14ac:dyDescent="0.2"/>
    <row r="124" ht="12.75" x14ac:dyDescent="0.2"/>
    <row r="125" ht="12.75" x14ac:dyDescent="0.2"/>
  </sheetData>
  <mergeCells count="24">
    <mergeCell ref="F13:F15"/>
    <mergeCell ref="F42:F44"/>
    <mergeCell ref="F75:F77"/>
    <mergeCell ref="G12:I12"/>
    <mergeCell ref="G41:I41"/>
    <mergeCell ref="G74:I74"/>
    <mergeCell ref="I13:I15"/>
    <mergeCell ref="I42:I44"/>
    <mergeCell ref="I75:I77"/>
    <mergeCell ref="C12:C15"/>
    <mergeCell ref="C41:C44"/>
    <mergeCell ref="C74:C77"/>
    <mergeCell ref="D12:F12"/>
    <mergeCell ref="D41:F41"/>
    <mergeCell ref="D74:F74"/>
    <mergeCell ref="B103:G103"/>
    <mergeCell ref="B12:B15"/>
    <mergeCell ref="B2:G2"/>
    <mergeCell ref="B3:G3"/>
    <mergeCell ref="B41:B44"/>
    <mergeCell ref="B74:B77"/>
    <mergeCell ref="C4:D4"/>
    <mergeCell ref="C7:G7"/>
    <mergeCell ref="C8:G8"/>
  </mergeCells>
  <pageMargins left="0.74803149000000002" right="0.74803149000000002" top="0.98425196000000004" bottom="0.98425196000000004" header="0.51181102000000001" footer="0.51181102000000001"/>
  <pageSetup paperSize="9" scale="70" orientation="landscape" blackAndWhite="1" r:id="rId1"/>
  <headerFooter alignWithMargins="0"/>
  <rowBreaks count="2" manualBreakCount="2">
    <brk id="39" max="16383" man="1"/>
    <brk id="7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0503120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Data Mill OpenXML producer</dc:creator>
  <cp:lastModifiedBy>Наталья Дедук</cp:lastModifiedBy>
  <cp:lastPrinted>2026-03-04T06:14:30Z</cp:lastPrinted>
  <dcterms:created xsi:type="dcterms:W3CDTF">2026-03-04T06:13:18Z</dcterms:created>
  <dcterms:modified xsi:type="dcterms:W3CDTF">2026-03-04T06:15:08Z</dcterms:modified>
</cp:coreProperties>
</file>