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13_ncr:1_{DE2810CD-0047-41A1-972E-07C7FEDB742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  <sheet name="Отчет о совместимости" sheetId="2" state="hidden" r:id="rId2"/>
  </sheets>
  <calcPr calcId="191029" refMode="R1C1"/>
</workbook>
</file>

<file path=xl/calcChain.xml><?xml version="1.0" encoding="utf-8"?>
<calcChain xmlns="http://schemas.openxmlformats.org/spreadsheetml/2006/main">
  <c r="L459" i="1" l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I258" i="1"/>
  <c r="L252" i="1"/>
  <c r="I250" i="1"/>
  <c r="L248" i="1"/>
  <c r="I246" i="1"/>
  <c r="I245" i="1"/>
  <c r="I238" i="1"/>
  <c r="E238" i="1"/>
  <c r="I233" i="1"/>
  <c r="E233" i="1"/>
  <c r="I230" i="1"/>
  <c r="E230" i="1"/>
  <c r="I227" i="1"/>
  <c r="E227" i="1"/>
  <c r="I224" i="1"/>
  <c r="E224" i="1"/>
  <c r="I221" i="1"/>
  <c r="E221" i="1"/>
  <c r="I215" i="1"/>
  <c r="E215" i="1"/>
  <c r="I214" i="1"/>
  <c r="E214" i="1"/>
  <c r="I213" i="1"/>
  <c r="E213" i="1"/>
  <c r="I203" i="1"/>
  <c r="E203" i="1"/>
  <c r="I202" i="1"/>
  <c r="E202" i="1"/>
  <c r="I191" i="1"/>
  <c r="E191" i="1"/>
  <c r="I188" i="1"/>
  <c r="E188" i="1"/>
  <c r="I183" i="1"/>
  <c r="E183" i="1"/>
  <c r="I179" i="1"/>
  <c r="E179" i="1"/>
  <c r="I178" i="1"/>
  <c r="E178" i="1"/>
  <c r="I170" i="1"/>
  <c r="E170" i="1"/>
  <c r="I160" i="1"/>
  <c r="E160" i="1"/>
  <c r="I153" i="1"/>
  <c r="E153" i="1"/>
  <c r="I151" i="1"/>
  <c r="E151" i="1"/>
  <c r="I143" i="1"/>
  <c r="E143" i="1"/>
  <c r="I136" i="1"/>
  <c r="E136" i="1"/>
  <c r="I124" i="1"/>
  <c r="E124" i="1"/>
  <c r="I121" i="1"/>
  <c r="E121" i="1"/>
  <c r="I112" i="1"/>
  <c r="E112" i="1"/>
  <c r="I107" i="1"/>
  <c r="E107" i="1"/>
  <c r="I106" i="1"/>
  <c r="E106" i="1"/>
  <c r="I105" i="1"/>
  <c r="E105" i="1"/>
  <c r="I99" i="1"/>
  <c r="E99" i="1"/>
  <c r="I97" i="1"/>
  <c r="E97" i="1"/>
  <c r="I86" i="1"/>
  <c r="E86" i="1"/>
  <c r="I83" i="1"/>
  <c r="E83" i="1"/>
  <c r="I74" i="1"/>
  <c r="E74" i="1"/>
  <c r="I70" i="1"/>
  <c r="E70" i="1"/>
  <c r="I69" i="1"/>
  <c r="E69" i="1"/>
  <c r="I65" i="1"/>
  <c r="E65" i="1"/>
  <c r="I57" i="1"/>
  <c r="E57" i="1"/>
  <c r="I48" i="1"/>
  <c r="E48" i="1"/>
  <c r="I42" i="1"/>
  <c r="E42" i="1"/>
  <c r="I35" i="1"/>
  <c r="E35" i="1"/>
  <c r="I23" i="1"/>
  <c r="E23" i="1"/>
  <c r="I18" i="1"/>
  <c r="E18" i="1"/>
  <c r="I17" i="1"/>
  <c r="E17" i="1"/>
  <c r="I16" i="1"/>
  <c r="E16" i="1"/>
</calcChain>
</file>

<file path=xl/sharedStrings.xml><?xml version="1.0" encoding="utf-8"?>
<sst xmlns="http://schemas.openxmlformats.org/spreadsheetml/2006/main" count="1757" uniqueCount="768">
  <si>
    <t>ОТЧЕТ О ДВИЖЕНИИ ДЕНЕЖНЫХ СРЕДСТВ</t>
  </si>
  <si>
    <t>КОДЫ</t>
  </si>
  <si>
    <t>IST</t>
  </si>
  <si>
    <t>492</t>
  </si>
  <si>
    <t>на</t>
  </si>
  <si>
    <t>01 января 2026 г.</t>
  </si>
  <si>
    <t>Форма по ОКУД</t>
  </si>
  <si>
    <t>0503123</t>
  </si>
  <si>
    <t>PRD</t>
  </si>
  <si>
    <t>5</t>
  </si>
  <si>
    <t>Дата</t>
  </si>
  <si>
    <t>PRP</t>
  </si>
  <si>
    <t>500</t>
  </si>
  <si>
    <t>Главный распорядитель, распорядитель, получатель бюджетных средств,</t>
  </si>
  <si>
    <t>Комитет финансов Администрации Боровичского муниципального района</t>
  </si>
  <si>
    <t>RDT</t>
  </si>
  <si>
    <t>01.01.2026</t>
  </si>
  <si>
    <t>главный администратор, администратор доходов бюджета, главный</t>
  </si>
  <si>
    <t>по ОКПО</t>
  </si>
  <si>
    <t>02290545</t>
  </si>
  <si>
    <t>RESERVE1</t>
  </si>
  <si>
    <t>ГОД</t>
  </si>
  <si>
    <t>администратор, администратор источников финансирования дефицита бюджета</t>
  </si>
  <si>
    <t>Глава по БК</t>
  </si>
  <si>
    <t>RESERVE2</t>
  </si>
  <si>
    <t>Наименование бюджета</t>
  </si>
  <si>
    <t>Бюджет Боровичского муниципального района</t>
  </si>
  <si>
    <t>по ОКТМО</t>
  </si>
  <si>
    <t>49606000</t>
  </si>
  <si>
    <t>ROD</t>
  </si>
  <si>
    <t>Периодичность:  полугодовая, годовая</t>
  </si>
  <si>
    <t>VID</t>
  </si>
  <si>
    <t>3</t>
  </si>
  <si>
    <t>Единица измерения: руб.</t>
  </si>
  <si>
    <t>по ОКЕИ</t>
  </si>
  <si>
    <t>VRO</t>
  </si>
  <si>
    <t>INN</t>
  </si>
  <si>
    <t>5320008985</t>
  </si>
  <si>
    <t>1. ПОСТУПЛЕНИЯ</t>
  </si>
  <si>
    <t>CentralAccHead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</si>
  <si>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</si>
  <si>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</si>
  <si>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</si>
  <si>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</si>
  <si>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</si>
  <si>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CentralAccHeadPost</t>
  </si>
  <si>
    <t>CentralAccOrg</t>
  </si>
  <si>
    <t>ПОСТУПЛЕНИЯ</t>
  </si>
  <si>
    <t>0100</t>
  </si>
  <si>
    <t>Executor</t>
  </si>
  <si>
    <t>Поступления по текущим операциям — всего</t>
  </si>
  <si>
    <t>0200</t>
  </si>
  <si>
    <t>100</t>
  </si>
  <si>
    <t>ExecutorPhone</t>
  </si>
  <si>
    <t>в том числе:
по налоговым доходам, таможенным платежам и страховым взносам на обязательное социальное страхование</t>
  </si>
  <si>
    <t>0300</t>
  </si>
  <si>
    <t>110</t>
  </si>
  <si>
    <t>glbuhg2</t>
  </si>
  <si>
    <t>в том числе:
по налогам</t>
  </si>
  <si>
    <t>0301</t>
  </si>
  <si>
    <t>111</t>
  </si>
  <si>
    <t>ExecutorPost</t>
  </si>
  <si>
    <t>по государственным пошлинам, сборам</t>
  </si>
  <si>
    <t>0302</t>
  </si>
  <si>
    <t>112</t>
  </si>
  <si>
    <t>ruk3</t>
  </si>
  <si>
    <t>по таможенным платежам</t>
  </si>
  <si>
    <t>0303</t>
  </si>
  <si>
    <t>113</t>
  </si>
  <si>
    <t>по обязательным страховым взносам</t>
  </si>
  <si>
    <t>0304</t>
  </si>
  <si>
    <t>114</t>
  </si>
  <si>
    <t>по доходам от собственности</t>
  </si>
  <si>
    <t>0400</t>
  </si>
  <si>
    <t>120</t>
  </si>
  <si>
    <t>ruk2</t>
  </si>
  <si>
    <t>в том числе:
от операционной аренды</t>
  </si>
  <si>
    <t>0401</t>
  </si>
  <si>
    <t>121</t>
  </si>
  <si>
    <t>pravopr</t>
  </si>
  <si>
    <t>от финансовой аренды</t>
  </si>
  <si>
    <t>0402</t>
  </si>
  <si>
    <t>122</t>
  </si>
  <si>
    <t>oktmor</t>
  </si>
  <si>
    <t>от платежей при пользовании природными ресурсами</t>
  </si>
  <si>
    <t>0403</t>
  </si>
  <si>
    <t>123</t>
  </si>
  <si>
    <t>pprch</t>
  </si>
  <si>
    <t>от процентов по депозитам,остаткам денежных средств</t>
  </si>
  <si>
    <t>0404</t>
  </si>
  <si>
    <t>124</t>
  </si>
  <si>
    <t>ukonf</t>
  </si>
  <si>
    <t>от процентов по предоставленным заимствованиям</t>
  </si>
  <si>
    <t>0405</t>
  </si>
  <si>
    <t>125</t>
  </si>
  <si>
    <t>от процентов по иным финансовым инструментам</t>
  </si>
  <si>
    <t>0406</t>
  </si>
  <si>
    <t>126</t>
  </si>
  <si>
    <t>от дивидендов от объектов инвестирования</t>
  </si>
  <si>
    <t>0407</t>
  </si>
  <si>
    <t>127</t>
  </si>
  <si>
    <t>от предоставления неисключительных прав на результаты интеллектуальной деятельности и средства индивидуализации</t>
  </si>
  <si>
    <t>0408</t>
  </si>
  <si>
    <t>128</t>
  </si>
  <si>
    <t>от иных доходов от собственности</t>
  </si>
  <si>
    <t>0409</t>
  </si>
  <si>
    <t>129</t>
  </si>
  <si>
    <t>от концессионной платы</t>
  </si>
  <si>
    <t>0410</t>
  </si>
  <si>
    <t>12K</t>
  </si>
  <si>
    <t>от простого товарищества</t>
  </si>
  <si>
    <t>0411</t>
  </si>
  <si>
    <t>12T</t>
  </si>
  <si>
    <t>по доходам от оказания платных услуг (работ), компенсаций затрат</t>
  </si>
  <si>
    <t>0500</t>
  </si>
  <si>
    <t>130</t>
  </si>
  <si>
    <t>в том числе:
от оказания платных услуг (работ), кроме субсидии на выполнение государственного (муниципального) задания</t>
  </si>
  <si>
    <t>0502</t>
  </si>
  <si>
    <t>131</t>
  </si>
  <si>
    <t>от оказания услуг по программе обязательного медицинского страхования</t>
  </si>
  <si>
    <t>0503</t>
  </si>
  <si>
    <t>132</t>
  </si>
  <si>
    <t>от платы за предоставление информации из государственных источников (реестров)</t>
  </si>
  <si>
    <t>0504</t>
  </si>
  <si>
    <t>133</t>
  </si>
  <si>
    <t>от компенсации затрат</t>
  </si>
  <si>
    <t>0505</t>
  </si>
  <si>
    <t>134</t>
  </si>
  <si>
    <t>по условным арендным платежам</t>
  </si>
  <si>
    <t>0506</t>
  </si>
  <si>
    <t>135</t>
  </si>
  <si>
    <t>от возмещений Фондом социального страхования Российской Федерации расходов</t>
  </si>
  <si>
    <t>0507</t>
  </si>
  <si>
    <t>139</t>
  </si>
  <si>
    <t>по штрафам, пеням, неустойкам, возмещению ущерба</t>
  </si>
  <si>
    <t>0600</t>
  </si>
  <si>
    <t>140</t>
  </si>
  <si>
    <t>OLAP_ROWS</t>
  </si>
  <si>
    <t>в том числе:
от штрафных санкций за нарушение законодательства о закупках и нарушение условий контрактов (договоров)</t>
  </si>
  <si>
    <t>0601</t>
  </si>
  <si>
    <t>141</t>
  </si>
  <si>
    <t>OLAP_COLS</t>
  </si>
  <si>
    <t>от штрафных санкций по долговым обязательствам</t>
  </si>
  <si>
    <t>0602</t>
  </si>
  <si>
    <t>142</t>
  </si>
  <si>
    <t>DICT01</t>
  </si>
  <si>
    <t>от страховых возмещений</t>
  </si>
  <si>
    <t>0603</t>
  </si>
  <si>
    <t>143</t>
  </si>
  <si>
    <t>DICT02</t>
  </si>
  <si>
    <t>от возмещения ущерба имуществу (за исключением страховых возмещений)</t>
  </si>
  <si>
    <t>0604</t>
  </si>
  <si>
    <t>144</t>
  </si>
  <si>
    <t>DICT03</t>
  </si>
  <si>
    <t>от прочих доходов от сумм принудительного изъятия</t>
  </si>
  <si>
    <t>0605</t>
  </si>
  <si>
    <t>145</t>
  </si>
  <si>
    <t>DICT04</t>
  </si>
  <si>
    <t>по безвозмездным денежным поступлениям текущего характера</t>
  </si>
  <si>
    <t>0700</t>
  </si>
  <si>
    <t>150</t>
  </si>
  <si>
    <t>DICT05</t>
  </si>
  <si>
    <t>в том числе:
по поступлениям текущего характера от других бюджетов бюджетной системы Российской Федерации</t>
  </si>
  <si>
    <t>0701</t>
  </si>
  <si>
    <t>151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</si>
  <si>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</si>
  <si>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0703</t>
  </si>
  <si>
    <t>153</t>
  </si>
  <si>
    <t>по поступлениям текущего характера от организаций государственного сектора</t>
  </si>
  <si>
    <t>0704</t>
  </si>
  <si>
    <t>154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</si>
  <si>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</si>
  <si>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</si>
  <si>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</si>
  <si>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по поступлениям текущего характера от наднациональных организаций и правительств иностранных государств</t>
  </si>
  <si>
    <t>0706</t>
  </si>
  <si>
    <t>156</t>
  </si>
  <si>
    <t>по поступлениям текущего характера от международных 
организаций</t>
  </si>
  <si>
    <t>0707</t>
  </si>
  <si>
    <t>157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</si>
  <si>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</si>
  <si>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0708</t>
  </si>
  <si>
    <t>158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</si>
  <si>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</si>
  <si>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0709</t>
  </si>
  <si>
    <t>159</t>
  </si>
  <si>
    <t>от безвозмездных денежных поступлений капитального характера</t>
  </si>
  <si>
    <t>0800</t>
  </si>
  <si>
    <t>160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</si>
  <si>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</si>
  <si>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</si>
  <si>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</si>
  <si>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</si>
  <si>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</si>
  <si>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</si>
  <si>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</si>
  <si>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</si>
  <si>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</si>
  <si>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</si>
  <si>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0805</t>
  </si>
  <si>
    <t>165</t>
  </si>
  <si>
    <t>по поступлениям капитального характера от наднациональных организаций и правительств иностранных государств</t>
  </si>
  <si>
    <t>0806</t>
  </si>
  <si>
    <t>166</t>
  </si>
  <si>
    <t>по поступлениям капитального характера от международных организаций</t>
  </si>
  <si>
    <t>0807</t>
  </si>
  <si>
    <t>167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</si>
  <si>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</si>
  <si>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</si>
  <si>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168</t>
  </si>
  <si>
    <t>по иным текущим поступлениям</t>
  </si>
  <si>
    <t>1200</t>
  </si>
  <si>
    <t>в том числе:
от невыясненных поступлений</t>
  </si>
  <si>
    <t>1201</t>
  </si>
  <si>
    <t>181</t>
  </si>
  <si>
    <t>от иных доходов</t>
  </si>
  <si>
    <t>1202</t>
  </si>
  <si>
    <t>189</t>
  </si>
  <si>
    <t>от реализации оборотных активов</t>
  </si>
  <si>
    <t>1203</t>
  </si>
  <si>
    <t>440</t>
  </si>
  <si>
    <t>Поступления от инвестиционных операций — всего</t>
  </si>
  <si>
    <t>1300</t>
  </si>
  <si>
    <t>в том числе:
от реализации нефинансовых активов:</t>
  </si>
  <si>
    <t>1400</t>
  </si>
  <si>
    <t>400</t>
  </si>
  <si>
    <t>из них:
основных средств</t>
  </si>
  <si>
    <t>1410</t>
  </si>
  <si>
    <t>410</t>
  </si>
  <si>
    <t>нематериальных активов</t>
  </si>
  <si>
    <t>1420</t>
  </si>
  <si>
    <t>420</t>
  </si>
  <si>
    <t>непроизведенных активов</t>
  </si>
  <si>
    <t>1430</t>
  </si>
  <si>
    <t>430</t>
  </si>
  <si>
    <t>материальных запасов</t>
  </si>
  <si>
    <t>1440</t>
  </si>
  <si>
    <t>в том числе:
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</si>
  <si>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</si>
  <si>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</si>
  <si>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</si>
  <si>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1442</t>
  </si>
  <si>
    <t>442</t>
  </si>
  <si>
    <t>горюче-смазочных материалов</t>
  </si>
  <si>
    <t>1443</t>
  </si>
  <si>
    <t>443</t>
  </si>
  <si>
    <t>строительных материалов</t>
  </si>
  <si>
    <t>1444</t>
  </si>
  <si>
    <t>444</t>
  </si>
  <si>
    <t>мягкого инвентаря</t>
  </si>
  <si>
    <t>1445</t>
  </si>
  <si>
    <t>445</t>
  </si>
  <si>
    <t>прочих оборотных ценностей (материалов)</t>
  </si>
  <si>
    <t>1446</t>
  </si>
  <si>
    <t>446</t>
  </si>
  <si>
    <t>прочих материальных запасов однократного применения</t>
  </si>
  <si>
    <t>1449</t>
  </si>
  <si>
    <t>449</t>
  </si>
  <si>
    <t>от биологических активов</t>
  </si>
  <si>
    <t>1450</t>
  </si>
  <si>
    <t>460</t>
  </si>
  <si>
    <t>от реализации финансовых активов</t>
  </si>
  <si>
    <t>1600</t>
  </si>
  <si>
    <t>600</t>
  </si>
  <si>
    <t>из них:
ценных бумаг, кроме акций и иных финансовых инструментов</t>
  </si>
  <si>
    <t>1610</t>
  </si>
  <si>
    <t>620</t>
  </si>
  <si>
    <t>акций и иных финансовых инструментов</t>
  </si>
  <si>
    <t>1620</t>
  </si>
  <si>
    <t>630</t>
  </si>
  <si>
    <t>от возврата по предоставленным заимствованиям</t>
  </si>
  <si>
    <t>1630</t>
  </si>
  <si>
    <t>640</t>
  </si>
  <si>
    <t>в том числе:
по предоставленным заимствованиям бюджетам бюджетной системы Российской Федерации</t>
  </si>
  <si>
    <t>1631</t>
  </si>
  <si>
    <t>641</t>
  </si>
  <si>
    <t>по предоставленным заимствованиям государственным (муниципальным) автономным учреждениям</t>
  </si>
  <si>
    <t>1632</t>
  </si>
  <si>
    <t>642</t>
  </si>
  <si>
    <t>по предоставленным заимствованиям финансовым и нефинансовым организациям государственного сектора</t>
  </si>
  <si>
    <t>1633</t>
  </si>
  <si>
    <t>643</t>
  </si>
  <si>
    <t>по предоставленным заимствованиям иным нефинансовым организациям</t>
  </si>
  <si>
    <t>1634</t>
  </si>
  <si>
    <t>644</t>
  </si>
  <si>
    <t>по предоставленным заимствованиям иным финансовым организациям</t>
  </si>
  <si>
    <t>1635</t>
  </si>
  <si>
    <t>645</t>
  </si>
  <si>
    <t>по предоставленным заимствованиям некоммерческим организациям и физическим лицам - производителям товаров, работ, услуг</t>
  </si>
  <si>
    <t>1636</t>
  </si>
  <si>
    <t>646</t>
  </si>
  <si>
    <t>по предоставленным заимствованиям физическим лицам</t>
  </si>
  <si>
    <t>1637</t>
  </si>
  <si>
    <t>647</t>
  </si>
  <si>
    <t>по предоставленным заимствованиям наднациональным организациям и правительствам иностранных государств</t>
  </si>
  <si>
    <t>1638</t>
  </si>
  <si>
    <t>648</t>
  </si>
  <si>
    <t>по предоставленным заимствованиям нерезидентам</t>
  </si>
  <si>
    <t>1639</t>
  </si>
  <si>
    <t>649</t>
  </si>
  <si>
    <t>от реализации иных финансовых активов</t>
  </si>
  <si>
    <t>1640</t>
  </si>
  <si>
    <t>650</t>
  </si>
  <si>
    <t>Поступления от финансовых операций — всего</t>
  </si>
  <si>
    <t>1800</t>
  </si>
  <si>
    <t>в том числе:</t>
  </si>
  <si>
    <t>от осуществления заимствований</t>
  </si>
  <si>
    <t>1900</t>
  </si>
  <si>
    <t>700</t>
  </si>
  <si>
    <t>из них:
внутренние привлеченные заимствования</t>
  </si>
  <si>
    <t>1910</t>
  </si>
  <si>
    <t>710</t>
  </si>
  <si>
    <t>внешние привлеченные заимствования</t>
  </si>
  <si>
    <t>1920</t>
  </si>
  <si>
    <t>720</t>
  </si>
  <si>
    <t>2. ВЫБЫТИЯ</t>
  </si>
  <si>
    <t>ВЫБЫТИЯ</t>
  </si>
  <si>
    <t>2100</t>
  </si>
  <si>
    <t>Выбытия по текущим операциям — всего</t>
  </si>
  <si>
    <t>2200</t>
  </si>
  <si>
    <t>200</t>
  </si>
  <si>
    <t>в том числе:
за счет оплаты труда и начислений на выплаты по оплате труда</t>
  </si>
  <si>
    <t>2300</t>
  </si>
  <si>
    <t>210</t>
  </si>
  <si>
    <t>в том числе:
за счет заработной платы</t>
  </si>
  <si>
    <t>2301</t>
  </si>
  <si>
    <t>211</t>
  </si>
  <si>
    <t>за счет прочих несоциальных выплат персоналу в денежной форме</t>
  </si>
  <si>
    <t>2302</t>
  </si>
  <si>
    <t>212</t>
  </si>
  <si>
    <t>за счет начислений на выплаты по оплате труда</t>
  </si>
  <si>
    <t>2303</t>
  </si>
  <si>
    <t>213</t>
  </si>
  <si>
    <t>за счет прочих несоциальных выплат персоналу в натуральной 
форме</t>
  </si>
  <si>
    <t>2304</t>
  </si>
  <si>
    <t>214</t>
  </si>
  <si>
    <t>за счет оплаты работ, услуг</t>
  </si>
  <si>
    <t>2400</t>
  </si>
  <si>
    <t>220</t>
  </si>
  <si>
    <t>в том числе:
услуг связи</t>
  </si>
  <si>
    <t>2401</t>
  </si>
  <si>
    <t>221</t>
  </si>
  <si>
    <t>транспортных услуг</t>
  </si>
  <si>
    <t>2402</t>
  </si>
  <si>
    <t>222</t>
  </si>
  <si>
    <t>коммунальных услуг</t>
  </si>
  <si>
    <t>2403</t>
  </si>
  <si>
    <t>223</t>
  </si>
  <si>
    <t>арендной платы за пользование имуществом (за исключением земельных и других обособленных природных объектов)</t>
  </si>
  <si>
    <t>2404</t>
  </si>
  <si>
    <t>224</t>
  </si>
  <si>
    <t>работ, услуг по содержанию имущества</t>
  </si>
  <si>
    <t>2405</t>
  </si>
  <si>
    <t>225</t>
  </si>
  <si>
    <t>прочих работ, услуг</t>
  </si>
  <si>
    <t>2406</t>
  </si>
  <si>
    <t>226</t>
  </si>
  <si>
    <t>страхования</t>
  </si>
  <si>
    <t>2407</t>
  </si>
  <si>
    <t>227</t>
  </si>
  <si>
    <t>арендной платы за пользование земельными участками и другими обособленными природными объектами</t>
  </si>
  <si>
    <t>2408</t>
  </si>
  <si>
    <t>229</t>
  </si>
  <si>
    <t>за счет обслуживания государственного (муниципального) долга</t>
  </si>
  <si>
    <t>2500</t>
  </si>
  <si>
    <t>230</t>
  </si>
  <si>
    <t>из них:
внутреннего долга</t>
  </si>
  <si>
    <t>2501</t>
  </si>
  <si>
    <t>231</t>
  </si>
  <si>
    <t>внешнего долга</t>
  </si>
  <si>
    <t>2502</t>
  </si>
  <si>
    <t>232</t>
  </si>
  <si>
    <t>за счет безвозмездных перечислений текущего характера</t>
  </si>
  <si>
    <t>2600</t>
  </si>
  <si>
    <t>240</t>
  </si>
  <si>
    <t>в том числе:
за счет безвозмездных перечислений текущего характера государственным (муниципальным) учреждениям</t>
  </si>
  <si>
    <t>2601</t>
  </si>
  <si>
    <t>241</t>
  </si>
  <si>
    <t>за счет безвозмездных перечислений финансовым организациям государственного сектора на производство</t>
  </si>
  <si>
    <t>2602</t>
  </si>
  <si>
    <t>242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</si>
  <si>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</si>
  <si>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</si>
  <si>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</si>
  <si>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</si>
  <si>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2604</t>
  </si>
  <si>
    <t>244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</si>
  <si>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</si>
  <si>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2605</t>
  </si>
  <si>
    <t>245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</si>
  <si>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</si>
  <si>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2606</t>
  </si>
  <si>
    <t>246</t>
  </si>
  <si>
    <t>за счет безвозмездных перечислений финансовым организациям государственного сектора на продукцию</t>
  </si>
  <si>
    <t>2607</t>
  </si>
  <si>
    <t>247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</si>
  <si>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</si>
  <si>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2608</t>
  </si>
  <si>
    <t>248</t>
  </si>
  <si>
    <t>за счет безвозмездных перечислений нефинансовым организациям государственного сектора на продукцию</t>
  </si>
  <si>
    <t>2609</t>
  </si>
  <si>
    <t>249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</si>
  <si>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</si>
  <si>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2611</t>
  </si>
  <si>
    <t>24A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</si>
  <si>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</si>
  <si>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2612</t>
  </si>
  <si>
    <t>24B</t>
  </si>
  <si>
    <t>за счет безвозмездных перечислений бюджетам</t>
  </si>
  <si>
    <t>2700</t>
  </si>
  <si>
    <t>250</t>
  </si>
  <si>
    <t>из них:
за счет перечислений текущего характера другим бюджетам бюджетной системы Российской Федерации</t>
  </si>
  <si>
    <t>2701</t>
  </si>
  <si>
    <t>251</t>
  </si>
  <si>
    <t>за счет перечислений текущего характера наднациональным организациям и правительствам иностранных государств</t>
  </si>
  <si>
    <t>2702</t>
  </si>
  <si>
    <t>252</t>
  </si>
  <si>
    <t>за счет перечислений текущего характера международным организациям</t>
  </si>
  <si>
    <t>2703</t>
  </si>
  <si>
    <t>253</t>
  </si>
  <si>
    <t>за счет перечислений капитального характера другим бюджетам бюджетной системы Российской Федерации</t>
  </si>
  <si>
    <t>2704</t>
  </si>
  <si>
    <t>254</t>
  </si>
  <si>
    <t>за счет перечислений капитального характера наднациональным организациям и правительствам иностранных государств</t>
  </si>
  <si>
    <t>2705</t>
  </si>
  <si>
    <t>255</t>
  </si>
  <si>
    <t>за счет перечислений капитального характера международным организациям</t>
  </si>
  <si>
    <t>2706</t>
  </si>
  <si>
    <t>256</t>
  </si>
  <si>
    <t>за счет социального обеспечения</t>
  </si>
  <si>
    <t>2800</t>
  </si>
  <si>
    <t>260</t>
  </si>
  <si>
    <t>из них:
за счет пенсий, пособий и выплат по пенсионному, социальному и медицинскому страхованию населения</t>
  </si>
  <si>
    <t>2801</t>
  </si>
  <si>
    <t>261</t>
  </si>
  <si>
    <t>за счет пособий по социальной помощи населению в денежной 
форме</t>
  </si>
  <si>
    <t>2802</t>
  </si>
  <si>
    <t>262</t>
  </si>
  <si>
    <t>за счет пособий по социальной помощи населению в натуральной форме</t>
  </si>
  <si>
    <t>2803</t>
  </si>
  <si>
    <t>263</t>
  </si>
  <si>
    <t>за счет пенсий, пособий, выплачиваемых работодателями, нанимателями бывшим работникам</t>
  </si>
  <si>
    <t>2804</t>
  </si>
  <si>
    <t>264</t>
  </si>
  <si>
    <t>за счет пособий по социальной помощи, выплачиваемых работодателями, нанимателями бывшим работникам в 
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</si>
  <si>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</si>
  <si>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</si>
  <si>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</si>
  <si>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</si>
  <si>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</si>
  <si>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</si>
  <si>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</si>
  <si>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</si>
  <si>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за счет операций с активами</t>
  </si>
  <si>
    <t>2900</t>
  </si>
  <si>
    <t>270</t>
  </si>
  <si>
    <t>из них:
за счет чрезвычайных расходов по операциям с активами</t>
  </si>
  <si>
    <t>2901</t>
  </si>
  <si>
    <t>273</t>
  </si>
  <si>
    <t>за счет безвозмездных перечислений капитального характера организациям</t>
  </si>
  <si>
    <t>3000</t>
  </si>
  <si>
    <t>280</t>
  </si>
  <si>
    <t>в том числе:
за счет безвозмездных перечислений капитального характера государственным (муниципальным) учреждениям</t>
  </si>
  <si>
    <t>3001</t>
  </si>
  <si>
    <t>281</t>
  </si>
  <si>
    <t>за счет безвозмездных перечислений капитального характера финансовым организациям государственного сектора</t>
  </si>
  <si>
    <t>3002</t>
  </si>
  <si>
    <t>282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</si>
  <si>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</si>
  <si>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3003</t>
  </si>
  <si>
    <t>283</t>
  </si>
  <si>
    <t>за счет безвозмездных перечислений капитального характера нефинансовым организациям государственного сектора</t>
  </si>
  <si>
    <t>3004</t>
  </si>
  <si>
    <t>284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</si>
  <si>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</si>
  <si>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3005</t>
  </si>
  <si>
    <t>285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</si>
  <si>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</si>
  <si>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3006</t>
  </si>
  <si>
    <t>286</t>
  </si>
  <si>
    <t>за счет прочих расходов</t>
  </si>
  <si>
    <t>3100</t>
  </si>
  <si>
    <t>290</t>
  </si>
  <si>
    <t>в том числе:
за счет уплаты налогов, пошлин и сборов</t>
  </si>
  <si>
    <t>3101</t>
  </si>
  <si>
    <t>291</t>
  </si>
  <si>
    <t>за счет уплаты штрафов за нарушение законодательства о налогах и сборах, законодательства о страховых взносах</t>
  </si>
  <si>
    <t>3102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</si>
  <si>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</si>
  <si>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</si>
  <si>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3103</t>
  </si>
  <si>
    <t>293</t>
  </si>
  <si>
    <t>за счет уплаты штрафных санкций по долговым обязательствам</t>
  </si>
  <si>
    <t>3104</t>
  </si>
  <si>
    <t>294</t>
  </si>
  <si>
    <t>за счет уплаты других экономических санкций</t>
  </si>
  <si>
    <t>3105</t>
  </si>
  <si>
    <t>295</t>
  </si>
  <si>
    <t>за счет уплаты иных выплат текущего характера физическим 
лицам</t>
  </si>
  <si>
    <t>3106</t>
  </si>
  <si>
    <t>296</t>
  </si>
  <si>
    <t>за счет уплаты иных выплат текущего характера организациям</t>
  </si>
  <si>
    <t>3107</t>
  </si>
  <si>
    <t>297</t>
  </si>
  <si>
    <t>за счет уплаты иных выплат капитального характера физическим лицам</t>
  </si>
  <si>
    <t>3108</t>
  </si>
  <si>
    <t>298</t>
  </si>
  <si>
    <t>за счет уплаты иных выплат капитального характера 
организациям</t>
  </si>
  <si>
    <t>3109</t>
  </si>
  <si>
    <t>299</t>
  </si>
  <si>
    <t>за счет приобретения товаров и материальных запасов</t>
  </si>
  <si>
    <t>3110</t>
  </si>
  <si>
    <t>340</t>
  </si>
  <si>
    <t>из них:
лекарственных препаратов и материалов, применяемых в медицинских целях</t>
  </si>
  <si>
    <t>3111</t>
  </si>
  <si>
    <t>341</t>
  </si>
  <si>
    <t>3112</t>
  </si>
  <si>
    <t>342</t>
  </si>
  <si>
    <t>3113</t>
  </si>
  <si>
    <t>343</t>
  </si>
  <si>
    <t>3114</t>
  </si>
  <si>
    <t>344</t>
  </si>
  <si>
    <t>3115</t>
  </si>
  <si>
    <t>345</t>
  </si>
  <si>
    <t>прочих оборотных запасов (материалов)</t>
  </si>
  <si>
    <t>3116</t>
  </si>
  <si>
    <t>346</t>
  </si>
  <si>
    <t>материальных запасов однократного применения</t>
  </si>
  <si>
    <t>3117</t>
  </si>
  <si>
    <t>349</t>
  </si>
  <si>
    <t>Выбытия по инвестиционным операциям — всего</t>
  </si>
  <si>
    <t>3200</t>
  </si>
  <si>
    <t>в том числе:
на приобретение нефинансовых активов:</t>
  </si>
  <si>
    <t>3300</t>
  </si>
  <si>
    <t>из них:
основных средств</t>
  </si>
  <si>
    <t>3310</t>
  </si>
  <si>
    <t>310</t>
  </si>
  <si>
    <t>3320</t>
  </si>
  <si>
    <t>320</t>
  </si>
  <si>
    <t>3330</t>
  </si>
  <si>
    <t>330</t>
  </si>
  <si>
    <t>3340</t>
  </si>
  <si>
    <t>из них:
прочих запасов (материалов)</t>
  </si>
  <si>
    <t>3346</t>
  </si>
  <si>
    <t>материальных запасов для целей капитальных вложений</t>
  </si>
  <si>
    <t>3347</t>
  </si>
  <si>
    <t>347</t>
  </si>
  <si>
    <t>биологических активов</t>
  </si>
  <si>
    <t>3350</t>
  </si>
  <si>
    <t>360</t>
  </si>
  <si>
    <t>на приобретение услуг, работ для целей капитальных вложений</t>
  </si>
  <si>
    <t>3390</t>
  </si>
  <si>
    <t>228</t>
  </si>
  <si>
    <t>на приобретение финансовых активов:</t>
  </si>
  <si>
    <t>3400</t>
  </si>
  <si>
    <t>3410</t>
  </si>
  <si>
    <t>520</t>
  </si>
  <si>
    <t>3420</t>
  </si>
  <si>
    <t>530</t>
  </si>
  <si>
    <t>За аналогичный период прошлого финансового года</t>
  </si>
  <si>
    <t>по предоставленным заимствованиям</t>
  </si>
  <si>
    <t>3430</t>
  </si>
  <si>
    <t>540</t>
  </si>
  <si>
    <t>из них:
бюджетам бюджетной системы Российской Федерации</t>
  </si>
  <si>
    <t>3431</t>
  </si>
  <si>
    <t>541</t>
  </si>
  <si>
    <t>государственным (муниципальным) автономным учреждениям</t>
  </si>
  <si>
    <t>3432</t>
  </si>
  <si>
    <t>542</t>
  </si>
  <si>
    <t>финансовым и нефинансовым организациям государственного сектора</t>
  </si>
  <si>
    <t>3433</t>
  </si>
  <si>
    <t>543</t>
  </si>
  <si>
    <t>иным нефинансовым организациям</t>
  </si>
  <si>
    <t>3434</t>
  </si>
  <si>
    <t>544</t>
  </si>
  <si>
    <t>иным финансовым организациям</t>
  </si>
  <si>
    <t>3435</t>
  </si>
  <si>
    <t>545</t>
  </si>
  <si>
    <t>некоммерческим организациям и физическим лицам  - производителям товаров, работ и услуг</t>
  </si>
  <si>
    <t>3436</t>
  </si>
  <si>
    <t>546</t>
  </si>
  <si>
    <t>физическим лицам</t>
  </si>
  <si>
    <t>3437</t>
  </si>
  <si>
    <t>547</t>
  </si>
  <si>
    <t>наднациональным организациям и правительствам иностранных госудаств</t>
  </si>
  <si>
    <t>3438</t>
  </si>
  <si>
    <t>548</t>
  </si>
  <si>
    <t>нерезидентам</t>
  </si>
  <si>
    <t>3439</t>
  </si>
  <si>
    <t>549</t>
  </si>
  <si>
    <t>иных финансовых активов</t>
  </si>
  <si>
    <t>3440</t>
  </si>
  <si>
    <t>550</t>
  </si>
  <si>
    <t>Выбытия по финансовым операциям — всего</t>
  </si>
  <si>
    <t>3600</t>
  </si>
  <si>
    <t>в том числе:
на погашение государственного (муниципального) долга</t>
  </si>
  <si>
    <t>3800</t>
  </si>
  <si>
    <t>800</t>
  </si>
  <si>
    <t>из них:
по внутренним привлеченным заимствованиям</t>
  </si>
  <si>
    <t>3810</t>
  </si>
  <si>
    <t>810</t>
  </si>
  <si>
    <t>по внешним привлеченным заимствованиям</t>
  </si>
  <si>
    <t>3820</t>
  </si>
  <si>
    <t>820</t>
  </si>
  <si>
    <t>Иные выбытия - всего</t>
  </si>
  <si>
    <t>3900</t>
  </si>
  <si>
    <t>из них:</t>
  </si>
  <si>
    <t>3. ИЗМЕНЕНИЕ ОСТАТКОВ СРЕДСТВ</t>
  </si>
  <si>
    <t>ИЗМЕНЕНИЕ ОСТАТКОВ СРЕДСТВ</t>
  </si>
  <si>
    <t>4000</t>
  </si>
  <si>
    <t>По операциям с денежными средствами, не отраженных  в поступлениях и выбытиях</t>
  </si>
  <si>
    <t>4100</t>
  </si>
  <si>
    <t>в том числе:
по возрату дебиторской задолженности прошлых лет</t>
  </si>
  <si>
    <t>4200</t>
  </si>
  <si>
    <t>из них:
по возрату дебиторской задолженности прошлых лет</t>
  </si>
  <si>
    <t>4210</t>
  </si>
  <si>
    <t>по возврату остатков трансфертов прошлых лет</t>
  </si>
  <si>
    <t>4220</t>
  </si>
  <si>
    <t>Форма 0503123 с. 10</t>
  </si>
  <si>
    <t>по операциям с денежными обеспечениями</t>
  </si>
  <si>
    <t>4300</t>
  </si>
  <si>
    <t>из них:
возврат средств, перечисленных в виде денежных обеспечений</t>
  </si>
  <si>
    <t>4310</t>
  </si>
  <si>
    <t>перечисление денежных обеспечений</t>
  </si>
  <si>
    <t>4320</t>
  </si>
  <si>
    <t>со средствами во временном рапоряжении</t>
  </si>
  <si>
    <t>4400</t>
  </si>
  <si>
    <t>из них:
поступление денежных средств во временное распоряжение</t>
  </si>
  <si>
    <t>4410</t>
  </si>
  <si>
    <t>510</t>
  </si>
  <si>
    <t>выбытие денежных средств во временном распоряжении</t>
  </si>
  <si>
    <t>4420</t>
  </si>
  <si>
    <t>610</t>
  </si>
  <si>
    <t>по расчетам с филиалами и обособленными структурными подразделениями</t>
  </si>
  <si>
    <t>4500</t>
  </si>
  <si>
    <t>из них:
увеличение расчетов</t>
  </si>
  <si>
    <t>4510</t>
  </si>
  <si>
    <t>уменьшение расчетов</t>
  </si>
  <si>
    <t>4520</t>
  </si>
  <si>
    <t>по расчетам по иным операциям с денежными средствами, не отраженных в поступлениях и выбытиях</t>
  </si>
  <si>
    <t>4600</t>
  </si>
  <si>
    <t>в том числе:
увеличение расчетов</t>
  </si>
  <si>
    <t>4610</t>
  </si>
  <si>
    <t>4620</t>
  </si>
  <si>
    <t>Изменение остатков средств  при управлении остатками — всего</t>
  </si>
  <si>
    <t>4900</t>
  </si>
  <si>
    <t>в том числе:
поступление денежных средств на  депозитные счета</t>
  </si>
  <si>
    <t>4910</t>
  </si>
  <si>
    <t>выбытие денежных средств с депозитных счетов</t>
  </si>
  <si>
    <t>4920</t>
  </si>
  <si>
    <t>поступление денежных средств при управлении остатками</t>
  </si>
  <si>
    <t>4930</t>
  </si>
  <si>
    <t>выбытие денежных средств при управлении остатками</t>
  </si>
  <si>
    <t>4940</t>
  </si>
  <si>
    <t>Изменение остатков средств — всего</t>
  </si>
  <si>
    <t>5000</t>
  </si>
  <si>
    <t>в том числе:
за счет увеличения денежных средств</t>
  </si>
  <si>
    <t>5010</t>
  </si>
  <si>
    <t>за счет уменьшения денежных средств</t>
  </si>
  <si>
    <t>5020</t>
  </si>
  <si>
    <t>за счет курсовой разницы</t>
  </si>
  <si>
    <t>5030</t>
  </si>
  <si>
    <t>171</t>
  </si>
  <si>
    <t>3.1 АНАЛИТИЧЕСКАЯ ИНФОРМАЦИЯ ПО УПРАВЛЕНИЮ ОСТАТКАМИ</t>
  </si>
  <si>
    <t>Код по БК</t>
  </si>
  <si>
    <t>Сумма</t>
  </si>
  <si>
    <t>Изменение остатков средств при управлении остатками, всего</t>
  </si>
  <si>
    <t>8000</t>
  </si>
  <si>
    <t>х</t>
  </si>
  <si>
    <t>в том числе:
поступление денежных средств при управлении остатками, всего</t>
  </si>
  <si>
    <t>8100</t>
  </si>
  <si>
    <t>T_06_0503123</t>
  </si>
  <si>
    <t>T_10_0503123(Код по БК)</t>
  </si>
  <si>
    <t>выбытие денежных средств при управлении остатками, всего</t>
  </si>
  <si>
    <t>8200</t>
  </si>
  <si>
    <t>4. АНАЛИТИЧЕСКАЯ ИНФОРМАЦИЯ ПО ВЫБЫТИЯМ</t>
  </si>
  <si>
    <t>Код по БК
 раздела,   подраздела,
кода вида расходов</t>
  </si>
  <si>
    <t>Расходы,  всего</t>
  </si>
  <si>
    <t>9000</t>
  </si>
  <si>
    <t>Заработная плата</t>
  </si>
  <si>
    <t>0102</t>
  </si>
  <si>
    <t>0104</t>
  </si>
  <si>
    <t>0106</t>
  </si>
  <si>
    <t>0113</t>
  </si>
  <si>
    <t>0309</t>
  </si>
  <si>
    <t>Прочие несоциальные выплаты персоналу в денежной форме</t>
  </si>
  <si>
    <t>Начисления на выплаты по оплате труда</t>
  </si>
  <si>
    <t>119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</si>
  <si>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</si>
  <si>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</si>
  <si>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</si>
  <si>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</si>
  <si>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</si>
  <si>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0501</t>
  </si>
  <si>
    <t>Прочие работы, услуги</t>
  </si>
  <si>
    <t>0105</t>
  </si>
  <si>
    <t>0310</t>
  </si>
  <si>
    <t>0412</t>
  </si>
  <si>
    <t>1004</t>
  </si>
  <si>
    <t>323</t>
  </si>
  <si>
    <t>1101</t>
  </si>
  <si>
    <t>Страхование</t>
  </si>
  <si>
    <t>Услуги, работы для целей капитальных вложений</t>
  </si>
  <si>
    <t>Обслуживание внутреннего долга</t>
  </si>
  <si>
    <t>1301</t>
  </si>
  <si>
    <t>730</t>
  </si>
  <si>
    <t>Безвозмездные перечисления (передачи) текущего характера сектора государственного управления</t>
  </si>
  <si>
    <t>612</t>
  </si>
  <si>
    <t>611</t>
  </si>
  <si>
    <t>621</t>
  </si>
  <si>
    <t>622</t>
  </si>
  <si>
    <t>0702</t>
  </si>
  <si>
    <t>624</t>
  </si>
  <si>
    <t>1003</t>
  </si>
  <si>
    <t>1102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</si>
  <si>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</si>
  <si>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811</t>
  </si>
  <si>
    <t>813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</si>
  <si>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</si>
  <si>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633</t>
  </si>
  <si>
    <t>Перечисления текущего характера другим бюджетам бюджетной системы Российской Федерации</t>
  </si>
  <si>
    <t>0203</t>
  </si>
  <si>
    <t>1401</t>
  </si>
  <si>
    <t>511</t>
  </si>
  <si>
    <t>1403</t>
  </si>
  <si>
    <t>Пособия по социальной помощи населению в денежной форме</t>
  </si>
  <si>
    <t>321</t>
  </si>
  <si>
    <t>313</t>
  </si>
  <si>
    <t>322</t>
  </si>
  <si>
    <t>Пенсии, пособия, выплачиваемые работодателями, нанимателями бывшим работникам в денежной форме</t>
  </si>
  <si>
    <t>1001</t>
  </si>
  <si>
    <t>312</t>
  </si>
  <si>
    <t>Социальные пособия и компенсации персоналу в денежной форме</t>
  </si>
  <si>
    <t>Безвозмездные перечисления капитального характера государственным (муниципальным) учреждениям</t>
  </si>
  <si>
    <t>Налоги, пошлины и сборы</t>
  </si>
  <si>
    <t>852</t>
  </si>
  <si>
    <t>853</t>
  </si>
  <si>
    <t>851</t>
  </si>
  <si>
    <t>Штрафы за нарушение законодательства о налогах и сборах, законодательства о страховых взносах</t>
  </si>
  <si>
    <t>Другие экономические санкции</t>
  </si>
  <si>
    <t>Иные выплаты текущего характера физическим лицам</t>
  </si>
  <si>
    <t>831</t>
  </si>
  <si>
    <t>Иные выплаты текущего характера организациям</t>
  </si>
  <si>
    <t>Увеличение стоимости основных средств</t>
  </si>
  <si>
    <t>412</t>
  </si>
  <si>
    <t>Увеличение стоимости горюче-смазочных материалов</t>
  </si>
  <si>
    <t>Увеличение стоимости мягкого инвентаря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</si>
  <si>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</si>
  <si>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</si>
  <si>
    <t>Операции с денежными обеспечениями</t>
  </si>
  <si>
    <t>9900</t>
  </si>
  <si>
    <t>Руководитель                 _______________________________________</t>
  </si>
  <si>
    <t>(подпись)</t>
  </si>
  <si>
    <t>(расшифровка подписи)</t>
  </si>
  <si>
    <t>Главный бухгалтер        _______________________________________</t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</si>
  <si>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</si>
  <si>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</si>
  <si>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</si>
  <si>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</si>
  <si>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</si>
  <si>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</si>
  <si>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</si>
  <si>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</si>
  <si>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>Комитет финансов Администрации Боровичского муниципального округа Новгородской области</t>
  </si>
  <si>
    <t>16 марта 2026 год</t>
  </si>
  <si>
    <t xml:space="preserve">                                                 (подпись)</t>
  </si>
  <si>
    <t>О.Н. Трифанова</t>
  </si>
  <si>
    <t>Е.В. Крючкова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</si>
</sst>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3" x14ac:knownFonts="1">
    <font>
      <sz val="11"/>
      <color rgb="FF000000"/>
      <name val="Calibri"/>
    </font>
    <font>
      <sz val="9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Arial Cyr"/>
    </font>
    <font>
      <sz val="8"/>
      <color rgb="FF000000"/>
      <name val="Arial Cyr"/>
    </font>
    <font>
      <sz val="8"/>
      <color rgb="FF000000"/>
      <name val="Calibri"/>
    </font>
    <font>
      <sz val="9"/>
      <color rgb="FF000000"/>
      <name val="Arial Cyr"/>
    </font>
    <font>
      <sz val="7"/>
      <color rgb="FF000000"/>
      <name val="Arial Cyr"/>
    </font>
    <font>
      <b/>
      <sz val="8"/>
      <color rgb="FF000000"/>
      <name val="Arial Cyr"/>
    </font>
    <font>
      <b/>
      <i/>
      <sz val="8"/>
      <color rgb="FF000000"/>
      <name val="Arial Cyr"/>
    </font>
    <font>
      <i/>
      <sz val="8"/>
      <color rgb="FF000000"/>
      <name val="Arial Cyr"/>
    </font>
    <font>
      <sz val="8"/>
      <color rgb="FF000000"/>
      <name val="Arial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lightGray">
        <bgColor rgb="FFFFFFFF"/>
      </patternFill>
    </fill>
  </fills>
  <borders count="6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3" xfId="0" applyBorder="1"/>
    <xf numFmtId="49" fontId="5" fillId="0" borderId="0" xfId="0" applyNumberFormat="1" applyFont="1" applyAlignment="1">
      <alignment horizontal="left"/>
    </xf>
    <xf numFmtId="0" fontId="0" fillId="0" borderId="7" xfId="0" applyBorder="1"/>
    <xf numFmtId="49" fontId="4" fillId="0" borderId="0" xfId="0" applyNumberFormat="1" applyFont="1" applyAlignment="1">
      <alignment horizontal="left" wrapText="1"/>
    </xf>
    <xf numFmtId="0" fontId="0" fillId="2" borderId="7" xfId="0" applyFill="1" applyBorder="1"/>
    <xf numFmtId="49" fontId="5" fillId="0" borderId="0" xfId="0" applyNumberFormat="1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left"/>
    </xf>
    <xf numFmtId="0" fontId="0" fillId="2" borderId="0" xfId="0" applyFill="1"/>
    <xf numFmtId="49" fontId="2" fillId="0" borderId="7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56" xfId="0" applyBorder="1" applyAlignment="1">
      <alignment vertical="top" wrapText="1"/>
    </xf>
    <xf numFmtId="0" fontId="0" fillId="0" borderId="56" xfId="0" applyBorder="1" applyAlignment="1">
      <alignment horizontal="center" vertical="top" wrapText="1"/>
    </xf>
    <xf numFmtId="0" fontId="0" fillId="0" borderId="5" xfId="0" applyBorder="1"/>
    <xf numFmtId="0" fontId="0" fillId="0" borderId="57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58" xfId="0" applyBorder="1" applyAlignment="1">
      <alignment horizontal="center" vertical="top" wrapText="1"/>
    </xf>
    <xf numFmtId="0" fontId="0" fillId="0" borderId="59" xfId="0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49" fontId="6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right" wrapText="1"/>
    </xf>
    <xf numFmtId="49" fontId="4" fillId="0" borderId="5" xfId="0" applyNumberFormat="1" applyFont="1" applyFill="1" applyBorder="1" applyAlignment="1">
      <alignment horizontal="right" wrapText="1" indent="1"/>
    </xf>
    <xf numFmtId="49" fontId="4" fillId="0" borderId="6" xfId="0" applyNumberFormat="1" applyFont="1" applyFill="1" applyBorder="1" applyAlignment="1">
      <alignment horizontal="center" wrapText="1"/>
    </xf>
    <xf numFmtId="49" fontId="6" fillId="0" borderId="8" xfId="0" applyNumberFormat="1" applyFont="1" applyFill="1" applyBorder="1" applyAlignment="1" applyProtection="1">
      <alignment horizontal="center"/>
      <protection locked="0"/>
    </xf>
    <xf numFmtId="49" fontId="6" fillId="0" borderId="0" xfId="0" applyNumberFormat="1" applyFont="1" applyFill="1" applyAlignment="1" applyProtection="1">
      <alignment horizontal="center"/>
      <protection locked="0"/>
    </xf>
    <xf numFmtId="14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5" xfId="0" applyNumberFormat="1" applyFont="1" applyFill="1" applyBorder="1" applyAlignment="1">
      <alignment horizontal="right" indent="1"/>
    </xf>
    <xf numFmtId="49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wrapText="1"/>
    </xf>
    <xf numFmtId="0" fontId="4" fillId="0" borderId="8" xfId="0" applyFont="1" applyFill="1" applyBorder="1" applyAlignment="1" applyProtection="1">
      <alignment horizontal="left" wrapText="1"/>
      <protection locked="0"/>
    </xf>
    <xf numFmtId="0" fontId="0" fillId="0" borderId="0" xfId="0" applyFill="1"/>
    <xf numFmtId="0" fontId="4" fillId="0" borderId="0" xfId="0" applyFont="1" applyFill="1" applyAlignment="1">
      <alignment vertical="top" wrapText="1"/>
    </xf>
    <xf numFmtId="0" fontId="4" fillId="0" borderId="10" xfId="0" applyFont="1" applyFill="1" applyBorder="1" applyAlignment="1" applyProtection="1">
      <alignment horizontal="left" wrapText="1"/>
      <protection locked="0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/>
    </xf>
    <xf numFmtId="0" fontId="6" fillId="0" borderId="0" xfId="0" applyFont="1" applyFill="1"/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2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horizontal="center" wrapText="1"/>
    </xf>
    <xf numFmtId="49" fontId="4" fillId="0" borderId="19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right"/>
    </xf>
    <xf numFmtId="164" fontId="4" fillId="0" borderId="21" xfId="0" applyNumberFormat="1" applyFont="1" applyFill="1" applyBorder="1" applyAlignment="1">
      <alignment horizontal="right"/>
    </xf>
    <xf numFmtId="164" fontId="4" fillId="0" borderId="22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49" fontId="9" fillId="0" borderId="18" xfId="0" applyNumberFormat="1" applyFont="1" applyFill="1" applyBorder="1" applyAlignment="1">
      <alignment wrapText="1"/>
    </xf>
    <xf numFmtId="49" fontId="4" fillId="0" borderId="25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164" fontId="4" fillId="0" borderId="26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49" fontId="4" fillId="0" borderId="27" xfId="0" applyNumberFormat="1" applyFont="1" applyFill="1" applyBorder="1" applyAlignment="1">
      <alignment horizontal="left" wrapText="1" indent="1"/>
    </xf>
    <xf numFmtId="49" fontId="10" fillId="0" borderId="28" xfId="0" applyNumberFormat="1" applyFont="1" applyFill="1" applyBorder="1" applyAlignment="1">
      <alignment horizontal="left" wrapText="1" indent="2"/>
    </xf>
    <xf numFmtId="164" fontId="4" fillId="0" borderId="14" xfId="0" applyNumberFormat="1" applyFont="1" applyFill="1" applyBorder="1" applyAlignment="1" applyProtection="1">
      <alignment horizontal="right"/>
      <protection locked="0"/>
    </xf>
    <xf numFmtId="164" fontId="4" fillId="0" borderId="15" xfId="0" applyNumberFormat="1" applyFont="1" applyFill="1" applyBorder="1" applyAlignment="1" applyProtection="1">
      <alignment horizontal="right"/>
      <protection locked="0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164" fontId="4" fillId="0" borderId="13" xfId="0" applyNumberFormat="1" applyFont="1" applyFill="1" applyBorder="1" applyAlignment="1" applyProtection="1">
      <alignment horizontal="right"/>
      <protection locked="0"/>
    </xf>
    <xf numFmtId="164" fontId="4" fillId="0" borderId="26" xfId="0" applyNumberFormat="1" applyFont="1" applyFill="1" applyBorder="1" applyAlignment="1" applyProtection="1">
      <alignment horizontal="right"/>
      <protection locked="0"/>
    </xf>
    <xf numFmtId="164" fontId="4" fillId="0" borderId="9" xfId="0" applyNumberFormat="1" applyFont="1" applyFill="1" applyBorder="1" applyAlignment="1" applyProtection="1">
      <alignment horizontal="right"/>
      <protection locked="0"/>
    </xf>
    <xf numFmtId="49" fontId="4" fillId="0" borderId="28" xfId="0" applyNumberFormat="1" applyFont="1" applyFill="1" applyBorder="1" applyAlignment="1">
      <alignment horizontal="left" wrapText="1" indent="1"/>
    </xf>
    <xf numFmtId="49" fontId="4" fillId="0" borderId="29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16" xfId="0" applyNumberFormat="1" applyFont="1" applyFill="1" applyBorder="1" applyAlignment="1" applyProtection="1">
      <alignment horizontal="right"/>
      <protection locked="0"/>
    </xf>
    <xf numFmtId="164" fontId="4" fillId="0" borderId="17" xfId="0" applyNumberFormat="1" applyFont="1" applyFill="1" applyBorder="1" applyAlignment="1" applyProtection="1">
      <alignment horizontal="right"/>
      <protection locked="0"/>
    </xf>
    <xf numFmtId="164" fontId="4" fillId="0" borderId="30" xfId="0" applyNumberFormat="1" applyFont="1" applyFill="1" applyBorder="1" applyAlignment="1" applyProtection="1">
      <alignment horizontal="right"/>
      <protection locked="0"/>
    </xf>
    <xf numFmtId="164" fontId="4" fillId="0" borderId="31" xfId="0" applyNumberFormat="1" applyFont="1" applyFill="1" applyBorder="1" applyAlignment="1" applyProtection="1">
      <alignment horizontal="right"/>
      <protection locked="0"/>
    </xf>
    <xf numFmtId="164" fontId="4" fillId="0" borderId="11" xfId="0" applyNumberFormat="1" applyFont="1" applyFill="1" applyBorder="1" applyAlignment="1" applyProtection="1">
      <alignment horizontal="right"/>
      <protection locked="0"/>
    </xf>
    <xf numFmtId="49" fontId="10" fillId="0" borderId="32" xfId="0" applyNumberFormat="1" applyFont="1" applyFill="1" applyBorder="1" applyAlignment="1">
      <alignment horizontal="left" wrapText="1" indent="2"/>
    </xf>
    <xf numFmtId="49" fontId="4" fillId="0" borderId="22" xfId="0" applyNumberFormat="1" applyFont="1" applyFill="1" applyBorder="1" applyAlignment="1">
      <alignment horizontal="center"/>
    </xf>
    <xf numFmtId="4" fontId="4" fillId="0" borderId="22" xfId="0" applyNumberFormat="1" applyFont="1" applyFill="1" applyBorder="1"/>
    <xf numFmtId="49" fontId="10" fillId="0" borderId="27" xfId="0" applyNumberFormat="1" applyFont="1" applyFill="1" applyBorder="1" applyAlignment="1">
      <alignment horizontal="left" wrapText="1" indent="2"/>
    </xf>
    <xf numFmtId="164" fontId="4" fillId="0" borderId="20" xfId="0" applyNumberFormat="1" applyFont="1" applyFill="1" applyBorder="1" applyAlignment="1" applyProtection="1">
      <alignment horizontal="right"/>
      <protection locked="0"/>
    </xf>
    <xf numFmtId="164" fontId="4" fillId="0" borderId="24" xfId="0" applyNumberFormat="1" applyFont="1" applyFill="1" applyBorder="1" applyAlignment="1" applyProtection="1">
      <alignment horizontal="right"/>
      <protection locked="0"/>
    </xf>
    <xf numFmtId="164" fontId="4" fillId="0" borderId="6" xfId="0" applyNumberFormat="1" applyFont="1" applyFill="1" applyBorder="1" applyAlignment="1" applyProtection="1">
      <alignment horizontal="right"/>
      <protection locked="0"/>
    </xf>
    <xf numFmtId="49" fontId="9" fillId="0" borderId="28" xfId="0" applyNumberFormat="1" applyFont="1" applyFill="1" applyBorder="1" applyAlignment="1">
      <alignment wrapText="1"/>
    </xf>
    <xf numFmtId="49" fontId="4" fillId="0" borderId="28" xfId="0" applyNumberFormat="1" applyFont="1" applyFill="1" applyBorder="1" applyAlignment="1">
      <alignment horizontal="left" wrapText="1" indent="3"/>
    </xf>
    <xf numFmtId="49" fontId="10" fillId="0" borderId="28" xfId="0" applyNumberFormat="1" applyFont="1" applyFill="1" applyBorder="1" applyAlignment="1">
      <alignment horizontal="left" wrapText="1" indent="3"/>
    </xf>
    <xf numFmtId="49" fontId="4" fillId="0" borderId="28" xfId="0" applyNumberFormat="1" applyFont="1" applyFill="1" applyBorder="1" applyAlignment="1">
      <alignment horizontal="left" wrapText="1" indent="2"/>
    </xf>
    <xf numFmtId="49" fontId="10" fillId="0" borderId="28" xfId="0" applyNumberFormat="1" applyFont="1" applyFill="1" applyBorder="1" applyAlignment="1">
      <alignment horizontal="left" wrapText="1" indent="4"/>
    </xf>
    <xf numFmtId="49" fontId="4" fillId="0" borderId="29" xfId="0" applyNumberFormat="1" applyFont="1" applyFill="1" applyBorder="1"/>
    <xf numFmtId="49" fontId="4" fillId="0" borderId="4" xfId="0" applyNumberFormat="1" applyFont="1" applyFill="1" applyBorder="1"/>
    <xf numFmtId="164" fontId="4" fillId="0" borderId="4" xfId="0" applyNumberFormat="1" applyFont="1" applyFill="1" applyBorder="1" applyAlignment="1">
      <alignment horizontal="right"/>
    </xf>
    <xf numFmtId="164" fontId="4" fillId="0" borderId="3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49" fontId="8" fillId="0" borderId="32" xfId="0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/>
    </xf>
    <xf numFmtId="49" fontId="8" fillId="0" borderId="27" xfId="0" applyNumberFormat="1" applyFont="1" applyFill="1" applyBorder="1" applyAlignment="1">
      <alignment horizontal="center" wrapText="1"/>
    </xf>
    <xf numFmtId="49" fontId="10" fillId="0" borderId="33" xfId="0" applyNumberFormat="1" applyFont="1" applyFill="1" applyBorder="1" applyAlignment="1">
      <alignment horizontal="left" wrapText="1" indent="1"/>
    </xf>
    <xf numFmtId="49" fontId="4" fillId="0" borderId="34" xfId="0" applyNumberFormat="1" applyFont="1" applyFill="1" applyBorder="1"/>
    <xf numFmtId="49" fontId="4" fillId="0" borderId="35" xfId="0" applyNumberFormat="1" applyFont="1" applyFill="1" applyBorder="1"/>
    <xf numFmtId="164" fontId="4" fillId="0" borderId="35" xfId="0" applyNumberFormat="1" applyFont="1" applyFill="1" applyBorder="1" applyAlignment="1">
      <alignment horizontal="right"/>
    </xf>
    <xf numFmtId="164" fontId="4" fillId="0" borderId="36" xfId="0" applyNumberFormat="1" applyFont="1" applyFill="1" applyBorder="1" applyAlignment="1">
      <alignment horizontal="right"/>
    </xf>
    <xf numFmtId="164" fontId="4" fillId="0" borderId="37" xfId="0" applyNumberFormat="1" applyFont="1" applyFill="1" applyBorder="1" applyAlignment="1">
      <alignment horizontal="right"/>
    </xf>
    <xf numFmtId="49" fontId="10" fillId="0" borderId="38" xfId="0" applyNumberFormat="1" applyFont="1" applyFill="1" applyBorder="1" applyAlignment="1" applyProtection="1">
      <alignment horizontal="left" wrapText="1" indent="2"/>
      <protection locked="0"/>
    </xf>
    <xf numFmtId="49" fontId="4" fillId="0" borderId="39" xfId="0" applyNumberFormat="1" applyFont="1" applyFill="1" applyBorder="1" applyAlignment="1" applyProtection="1">
      <alignment horizontal="center"/>
      <protection locked="0"/>
    </xf>
    <xf numFmtId="49" fontId="4" fillId="0" borderId="40" xfId="0" applyNumberFormat="1" applyFont="1" applyFill="1" applyBorder="1" applyAlignment="1" applyProtection="1">
      <alignment horizontal="center"/>
      <protection locked="0"/>
    </xf>
    <xf numFmtId="164" fontId="4" fillId="0" borderId="40" xfId="0" applyNumberFormat="1" applyFont="1" applyFill="1" applyBorder="1" applyAlignment="1" applyProtection="1">
      <alignment horizontal="right"/>
      <protection locked="0"/>
    </xf>
    <xf numFmtId="164" fontId="4" fillId="0" borderId="41" xfId="0" applyNumberFormat="1" applyFont="1" applyFill="1" applyBorder="1" applyAlignment="1" applyProtection="1">
      <alignment horizontal="right"/>
      <protection locked="0"/>
    </xf>
    <xf numFmtId="164" fontId="4" fillId="0" borderId="42" xfId="0" applyNumberFormat="1" applyFont="1" applyFill="1" applyBorder="1" applyAlignment="1" applyProtection="1">
      <alignment horizontal="right"/>
      <protection locked="0"/>
    </xf>
    <xf numFmtId="49" fontId="10" fillId="0" borderId="28" xfId="0" applyNumberFormat="1" applyFont="1" applyFill="1" applyBorder="1" applyAlignment="1">
      <alignment horizontal="left" wrapText="1" indent="1"/>
    </xf>
    <xf numFmtId="49" fontId="8" fillId="0" borderId="18" xfId="0" applyNumberFormat="1" applyFont="1" applyFill="1" applyBorder="1" applyAlignment="1">
      <alignment horizontal="center"/>
    </xf>
    <xf numFmtId="49" fontId="9" fillId="0" borderId="27" xfId="0" applyNumberFormat="1" applyFont="1" applyFill="1" applyBorder="1" applyAlignment="1">
      <alignment wrapText="1"/>
    </xf>
    <xf numFmtId="0" fontId="8" fillId="0" borderId="3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left" wrapText="1"/>
    </xf>
    <xf numFmtId="49" fontId="4" fillId="0" borderId="20" xfId="0" applyNumberFormat="1" applyFont="1" applyFill="1" applyBorder="1" applyAlignment="1">
      <alignment horizontal="center"/>
    </xf>
    <xf numFmtId="0" fontId="4" fillId="0" borderId="28" xfId="0" applyFont="1" applyFill="1" applyBorder="1" applyAlignment="1">
      <alignment horizontal="left" wrapText="1" indent="1"/>
    </xf>
    <xf numFmtId="49" fontId="4" fillId="0" borderId="14" xfId="0" applyNumberFormat="1" applyFont="1" applyFill="1" applyBorder="1" applyAlignment="1">
      <alignment horizontal="center"/>
    </xf>
    <xf numFmtId="0" fontId="4" fillId="0" borderId="33" xfId="0" applyFont="1" applyFill="1" applyBorder="1" applyAlignment="1">
      <alignment horizontal="left" wrapText="1" indent="2"/>
    </xf>
    <xf numFmtId="49" fontId="4" fillId="0" borderId="34" xfId="0" applyNumberFormat="1" applyFont="1" applyFill="1" applyBorder="1" applyAlignment="1">
      <alignment horizontal="center"/>
    </xf>
    <xf numFmtId="49" fontId="4" fillId="0" borderId="35" xfId="0" applyNumberFormat="1" applyFont="1" applyFill="1" applyBorder="1" applyAlignment="1">
      <alignment horizontal="center"/>
    </xf>
    <xf numFmtId="49" fontId="4" fillId="0" borderId="35" xfId="0" applyNumberFormat="1" applyFont="1" applyFill="1" applyBorder="1" applyAlignment="1">
      <alignment horizontal="center"/>
    </xf>
    <xf numFmtId="0" fontId="4" fillId="0" borderId="38" xfId="0" applyFont="1" applyFill="1" applyBorder="1" applyAlignment="1" applyProtection="1">
      <alignment horizontal="left" wrapText="1" indent="3"/>
      <protection locked="0"/>
    </xf>
    <xf numFmtId="49" fontId="4" fillId="0" borderId="43" xfId="0" applyNumberFormat="1" applyFont="1" applyFill="1" applyBorder="1" applyAlignment="1" applyProtection="1">
      <alignment horizontal="center"/>
      <protection locked="0"/>
    </xf>
    <xf numFmtId="49" fontId="4" fillId="0" borderId="44" xfId="0" applyNumberFormat="1" applyFont="1" applyFill="1" applyBorder="1" applyAlignment="1" applyProtection="1">
      <alignment horizontal="center"/>
      <protection locked="0"/>
    </xf>
    <xf numFmtId="49" fontId="4" fillId="0" borderId="45" xfId="0" applyNumberFormat="1" applyFont="1" applyFill="1" applyBorder="1" applyAlignment="1" applyProtection="1">
      <alignment horizontal="center"/>
      <protection locked="0"/>
    </xf>
    <xf numFmtId="49" fontId="4" fillId="0" borderId="46" xfId="0" applyNumberFormat="1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/>
    </xf>
    <xf numFmtId="49" fontId="4" fillId="0" borderId="22" xfId="0" applyNumberFormat="1" applyFont="1" applyFill="1" applyBorder="1" applyAlignment="1">
      <alignment horizontal="center"/>
    </xf>
    <xf numFmtId="49" fontId="4" fillId="0" borderId="23" xfId="0" applyNumberFormat="1" applyFont="1" applyFill="1" applyBorder="1" applyAlignment="1">
      <alignment horizontal="center"/>
    </xf>
    <xf numFmtId="0" fontId="4" fillId="0" borderId="33" xfId="0" applyFont="1" applyFill="1" applyBorder="1"/>
    <xf numFmtId="0" fontId="4" fillId="0" borderId="47" xfId="0" applyFont="1" applyFill="1" applyBorder="1"/>
    <xf numFmtId="0" fontId="4" fillId="0" borderId="17" xfId="0" applyFont="1" applyFill="1" applyBorder="1"/>
    <xf numFmtId="0" fontId="4" fillId="0" borderId="48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wrapText="1" indent="1"/>
    </xf>
    <xf numFmtId="49" fontId="4" fillId="0" borderId="49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50" xfId="0" applyNumberFormat="1" applyFont="1" applyFill="1" applyBorder="1" applyAlignment="1">
      <alignment horizontal="center"/>
    </xf>
    <xf numFmtId="0" fontId="4" fillId="0" borderId="38" xfId="0" applyFont="1" applyFill="1" applyBorder="1" applyAlignment="1" applyProtection="1">
      <alignment horizontal="left" wrapText="1" indent="2"/>
      <protection locked="0"/>
    </xf>
    <xf numFmtId="49" fontId="4" fillId="0" borderId="43" xfId="0" applyNumberFormat="1" applyFont="1" applyFill="1" applyBorder="1" applyAlignment="1" applyProtection="1">
      <alignment horizontal="center"/>
      <protection locked="0"/>
    </xf>
    <xf numFmtId="49" fontId="4" fillId="0" borderId="51" xfId="0" applyNumberFormat="1" applyFont="1" applyFill="1" applyBorder="1" applyAlignment="1" applyProtection="1">
      <alignment horizontal="center"/>
      <protection locked="0"/>
    </xf>
    <xf numFmtId="49" fontId="4" fillId="0" borderId="40" xfId="0" applyNumberFormat="1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 applyProtection="1">
      <alignment horizontal="left" wrapText="1" indent="2"/>
      <protection locked="0"/>
    </xf>
    <xf numFmtId="49" fontId="4" fillId="0" borderId="25" xfId="0" applyNumberFormat="1" applyFont="1" applyFill="1" applyBorder="1" applyAlignment="1" applyProtection="1">
      <alignment horizontal="center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49" fontId="4" fillId="0" borderId="52" xfId="0" applyNumberFormat="1" applyFont="1" applyFill="1" applyBorder="1" applyAlignment="1" applyProtection="1">
      <alignment horizontal="center"/>
      <protection locked="0"/>
    </xf>
    <xf numFmtId="49" fontId="4" fillId="0" borderId="53" xfId="0" applyNumberFormat="1" applyFont="1" applyFill="1" applyBorder="1" applyAlignment="1" applyProtection="1">
      <alignment horizontal="center"/>
      <protection locked="0"/>
    </xf>
    <xf numFmtId="49" fontId="4" fillId="0" borderId="54" xfId="0" applyNumberFormat="1" applyFont="1" applyFill="1" applyBorder="1" applyAlignment="1" applyProtection="1">
      <alignment horizontal="center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0" fontId="4" fillId="0" borderId="28" xfId="0" applyFont="1" applyFill="1" applyBorder="1"/>
    <xf numFmtId="49" fontId="4" fillId="0" borderId="16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/>
    </xf>
    <xf numFmtId="49" fontId="4" fillId="0" borderId="30" xfId="0" applyNumberFormat="1" applyFont="1" applyFill="1" applyBorder="1" applyAlignment="1">
      <alignment horizontal="center"/>
    </xf>
    <xf numFmtId="0" fontId="4" fillId="0" borderId="55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/>
    <xf numFmtId="0" fontId="11" fillId="0" borderId="0" xfId="0" applyFont="1" applyFill="1"/>
    <xf numFmtId="0" fontId="11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5" fillId="0" borderId="0" xfId="0" applyFont="1" applyFill="1"/>
    <xf numFmtId="0" fontId="11" fillId="0" borderId="0" xfId="0" applyFont="1" applyFill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11" fillId="0" borderId="0" xfId="0" applyFont="1" applyFill="1" applyAlignment="1">
      <alignment vertical="top" wrapText="1"/>
    </xf>
    <xf numFmtId="0" fontId="11" fillId="0" borderId="8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69"/>
  <sheetViews>
    <sheetView tabSelected="1" workbookViewId="0">
      <selection activeCell="B461" sqref="B461"/>
    </sheetView>
  </sheetViews>
  <sheetFormatPr defaultRowHeight="15" x14ac:dyDescent="0.25"/>
  <cols>
    <col min="1" max="1" width="0.85546875" customWidth="1"/>
    <col min="2" max="2" width="57.42578125" style="28" customWidth="1"/>
    <col min="3" max="3" width="10.7109375" style="28" customWidth="1"/>
    <col min="4" max="4" width="12.7109375" style="28" customWidth="1"/>
    <col min="5" max="5" width="4.7109375" style="28" customWidth="1"/>
    <col min="6" max="6" width="9" style="28" customWidth="1"/>
    <col min="7" max="7" width="8.7109375" style="28" customWidth="1"/>
    <col min="8" max="8" width="4.7109375" style="28" customWidth="1"/>
    <col min="9" max="9" width="13.7109375" style="28" customWidth="1"/>
    <col min="10" max="10" width="15.7109375" style="28" customWidth="1"/>
    <col min="11" max="11" width="24.85546875" hidden="1" customWidth="1"/>
    <col min="12" max="12" width="19" hidden="1" customWidth="1"/>
    <col min="13" max="14" width="9.140625" hidden="1" customWidth="1"/>
    <col min="15" max="15" width="47" hidden="1" customWidth="1"/>
  </cols>
  <sheetData>
    <row r="1" spans="2:15" ht="5.0999999999999996" customHeight="1" x14ac:dyDescent="0.25"/>
    <row r="2" spans="2:15" ht="15" customHeight="1" x14ac:dyDescent="0.25">
      <c r="B2" s="29"/>
      <c r="C2" s="30"/>
      <c r="D2" s="30"/>
      <c r="E2" s="30"/>
      <c r="F2" s="30"/>
      <c r="G2" s="31"/>
      <c r="H2" s="31"/>
      <c r="I2" s="31"/>
      <c r="J2" s="32"/>
    </row>
    <row r="3" spans="2:15" ht="15.75" customHeight="1" x14ac:dyDescent="0.25">
      <c r="B3" s="33" t="s">
        <v>0</v>
      </c>
      <c r="C3" s="34"/>
      <c r="D3" s="35"/>
      <c r="E3" s="35"/>
      <c r="F3" s="35"/>
      <c r="G3" s="35"/>
      <c r="H3" s="35"/>
      <c r="I3" s="33"/>
      <c r="J3" s="36" t="s">
        <v>1</v>
      </c>
      <c r="K3" s="1"/>
      <c r="L3" s="2" t="s">
        <v>2</v>
      </c>
      <c r="M3" t="s">
        <v>3</v>
      </c>
    </row>
    <row r="4" spans="2:15" ht="23.25" customHeight="1" x14ac:dyDescent="0.25">
      <c r="B4" s="37" t="s">
        <v>4</v>
      </c>
      <c r="C4" s="38" t="s">
        <v>5</v>
      </c>
      <c r="D4" s="38"/>
      <c r="E4" s="39"/>
      <c r="F4" s="39"/>
      <c r="G4" s="39"/>
      <c r="H4" s="39"/>
      <c r="I4" s="40" t="s">
        <v>6</v>
      </c>
      <c r="J4" s="41" t="s">
        <v>7</v>
      </c>
      <c r="K4" s="3"/>
      <c r="L4" s="2" t="s">
        <v>8</v>
      </c>
      <c r="M4" t="s">
        <v>9</v>
      </c>
    </row>
    <row r="5" spans="2:15" ht="15" customHeight="1" x14ac:dyDescent="0.25">
      <c r="B5" s="37"/>
      <c r="C5" s="42"/>
      <c r="D5" s="42"/>
      <c r="E5" s="43"/>
      <c r="F5" s="43"/>
      <c r="G5" s="43"/>
      <c r="H5" s="43"/>
      <c r="I5" s="40" t="s">
        <v>10</v>
      </c>
      <c r="J5" s="44">
        <v>46023</v>
      </c>
      <c r="K5" s="3"/>
      <c r="L5" s="2" t="s">
        <v>11</v>
      </c>
      <c r="M5" t="s">
        <v>12</v>
      </c>
    </row>
    <row r="6" spans="2:15" ht="15" customHeight="1" x14ac:dyDescent="0.25">
      <c r="B6" s="45" t="s">
        <v>13</v>
      </c>
      <c r="C6" s="46" t="s">
        <v>763</v>
      </c>
      <c r="D6" s="46"/>
      <c r="E6" s="46"/>
      <c r="F6" s="46"/>
      <c r="G6" s="46"/>
      <c r="H6" s="46"/>
      <c r="I6" s="47"/>
      <c r="J6" s="48"/>
      <c r="K6" s="3"/>
      <c r="L6" s="2" t="s">
        <v>15</v>
      </c>
      <c r="M6" t="s">
        <v>16</v>
      </c>
      <c r="O6" s="4" t="s">
        <v>14</v>
      </c>
    </row>
    <row r="7" spans="2:15" ht="15" customHeight="1" x14ac:dyDescent="0.25">
      <c r="B7" s="49" t="s">
        <v>17</v>
      </c>
      <c r="C7" s="50"/>
      <c r="D7" s="51"/>
      <c r="E7" s="51"/>
      <c r="F7" s="51"/>
      <c r="G7" s="51"/>
      <c r="H7" s="51"/>
      <c r="I7" s="47" t="s">
        <v>18</v>
      </c>
      <c r="J7" s="48" t="s">
        <v>19</v>
      </c>
      <c r="K7" s="3"/>
      <c r="L7" s="2" t="s">
        <v>20</v>
      </c>
      <c r="M7" t="s">
        <v>21</v>
      </c>
    </row>
    <row r="8" spans="2:15" ht="13.5" customHeight="1" x14ac:dyDescent="0.25">
      <c r="B8" s="52" t="s">
        <v>22</v>
      </c>
      <c r="C8" s="46"/>
      <c r="D8" s="51"/>
      <c r="E8" s="51"/>
      <c r="F8" s="51"/>
      <c r="G8" s="51"/>
      <c r="H8" s="51"/>
      <c r="I8" s="47" t="s">
        <v>23</v>
      </c>
      <c r="J8" s="48" t="s">
        <v>3</v>
      </c>
      <c r="K8" s="3"/>
      <c r="L8" s="2" t="s">
        <v>24</v>
      </c>
    </row>
    <row r="9" spans="2:15" ht="15" customHeight="1" x14ac:dyDescent="0.25">
      <c r="B9" s="45" t="s">
        <v>25</v>
      </c>
      <c r="C9" s="53" t="s">
        <v>26</v>
      </c>
      <c r="D9" s="53"/>
      <c r="E9" s="53"/>
      <c r="F9" s="53"/>
      <c r="G9" s="53"/>
      <c r="H9" s="53"/>
      <c r="I9" s="47" t="s">
        <v>27</v>
      </c>
      <c r="J9" s="48" t="s">
        <v>28</v>
      </c>
      <c r="K9" s="3"/>
      <c r="L9" s="2" t="s">
        <v>29</v>
      </c>
    </row>
    <row r="10" spans="2:15" ht="15" customHeight="1" x14ac:dyDescent="0.25">
      <c r="B10" s="45" t="s">
        <v>30</v>
      </c>
      <c r="C10" s="54"/>
      <c r="D10" s="54"/>
      <c r="E10" s="54"/>
      <c r="F10" s="54"/>
      <c r="G10" s="54"/>
      <c r="H10" s="54"/>
      <c r="I10" s="47"/>
      <c r="J10" s="48"/>
      <c r="K10" s="3"/>
      <c r="L10" s="2" t="s">
        <v>31</v>
      </c>
      <c r="M10" t="s">
        <v>32</v>
      </c>
    </row>
    <row r="11" spans="2:15" ht="15.75" customHeight="1" x14ac:dyDescent="0.25">
      <c r="B11" s="45" t="s">
        <v>33</v>
      </c>
      <c r="C11" s="55"/>
      <c r="D11" s="55"/>
      <c r="E11" s="55"/>
      <c r="F11" s="55"/>
      <c r="G11" s="55"/>
      <c r="H11" s="55"/>
      <c r="I11" s="47" t="s">
        <v>34</v>
      </c>
      <c r="J11" s="56">
        <v>383</v>
      </c>
      <c r="K11" s="3"/>
      <c r="L11" s="2" t="s">
        <v>35</v>
      </c>
    </row>
    <row r="12" spans="2:15" ht="15" customHeight="1" x14ac:dyDescent="0.25">
      <c r="B12" s="57"/>
      <c r="C12" s="58"/>
      <c r="D12" s="59"/>
      <c r="E12" s="60"/>
      <c r="F12" s="60"/>
      <c r="G12" s="60"/>
      <c r="H12" s="60"/>
      <c r="I12" s="61"/>
      <c r="J12" s="62"/>
      <c r="L12" s="2" t="s">
        <v>36</v>
      </c>
      <c r="M12" t="s">
        <v>37</v>
      </c>
    </row>
    <row r="13" spans="2:15" ht="30" customHeight="1" x14ac:dyDescent="0.25">
      <c r="B13" s="63" t="s">
        <v>38</v>
      </c>
      <c r="C13" s="64"/>
      <c r="D13" s="64"/>
      <c r="E13" s="64"/>
      <c r="F13" s="64"/>
      <c r="G13" s="64"/>
      <c r="H13" s="64"/>
      <c r="I13" s="64"/>
      <c r="J13" s="64"/>
      <c r="L13" s="2" t="s">
        <v>39</v>
      </c>
    </row>
    <row r="14" spans="2:15" ht="27" customHeight="1" x14ac:dyDescent="0.25">
      <c r="B14" s="65" t="s">
        <v>40</v>
      </c>
      <c r="C14" s="66" t="s">
        <v>41</v>
      </c>
      <c r="D14" s="66" t="s">
        <v>42</v>
      </c>
      <c r="E14" s="67" t="s">
        <v>43</v>
      </c>
      <c r="F14" s="67"/>
      <c r="G14" s="67"/>
      <c r="H14" s="67"/>
      <c r="I14" s="68" t="s">
        <v>44</v>
      </c>
      <c r="J14" s="69"/>
      <c r="L14" s="2" t="s">
        <v>45</v>
      </c>
    </row>
    <row r="15" spans="2:15" ht="12.75" customHeight="1" x14ac:dyDescent="0.25">
      <c r="B15" s="70">
        <v>1</v>
      </c>
      <c r="C15" s="71">
        <v>2</v>
      </c>
      <c r="D15" s="71">
        <v>3</v>
      </c>
      <c r="E15" s="72">
        <v>4</v>
      </c>
      <c r="F15" s="72"/>
      <c r="G15" s="72"/>
      <c r="H15" s="72"/>
      <c r="I15" s="73">
        <v>5</v>
      </c>
      <c r="J15" s="74"/>
      <c r="L15" s="2" t="s">
        <v>46</v>
      </c>
    </row>
    <row r="16" spans="2:15" ht="15" customHeight="1" x14ac:dyDescent="0.25">
      <c r="B16" s="75" t="s">
        <v>47</v>
      </c>
      <c r="C16" s="76" t="s">
        <v>48</v>
      </c>
      <c r="D16" s="77"/>
      <c r="E16" s="78">
        <f>E17+E69+E97</f>
        <v>2312550683.8000002</v>
      </c>
      <c r="F16" s="79"/>
      <c r="G16" s="80"/>
      <c r="H16" s="81"/>
      <c r="I16" s="82">
        <f>I17+I69+I97</f>
        <v>2379427105.3000007</v>
      </c>
      <c r="J16" s="83"/>
      <c r="K16" s="3"/>
      <c r="L16" s="2" t="s">
        <v>49</v>
      </c>
    </row>
    <row r="17" spans="2:12" ht="15" customHeight="1" x14ac:dyDescent="0.25">
      <c r="B17" s="84" t="s">
        <v>50</v>
      </c>
      <c r="C17" s="85" t="s">
        <v>51</v>
      </c>
      <c r="D17" s="86" t="s">
        <v>52</v>
      </c>
      <c r="E17" s="87">
        <f>E18+E23+E35+E42+E48+E57+E65</f>
        <v>2298353543.1800003</v>
      </c>
      <c r="F17" s="88"/>
      <c r="G17" s="89"/>
      <c r="H17" s="90"/>
      <c r="I17" s="91">
        <f>I18+I23+I35+I42+I48+I57+I65</f>
        <v>2354786772.7500005</v>
      </c>
      <c r="J17" s="92"/>
      <c r="K17" s="3"/>
      <c r="L17" s="2" t="s">
        <v>53</v>
      </c>
    </row>
    <row r="18" spans="2:12" ht="34.5" customHeight="1" x14ac:dyDescent="0.25">
      <c r="B18" s="93" t="s">
        <v>54</v>
      </c>
      <c r="C18" s="85" t="s">
        <v>55</v>
      </c>
      <c r="D18" s="86" t="s">
        <v>56</v>
      </c>
      <c r="E18" s="87">
        <f>E19+E20+E21+E22</f>
        <v>715733372.79000008</v>
      </c>
      <c r="F18" s="88"/>
      <c r="G18" s="89"/>
      <c r="H18" s="90"/>
      <c r="I18" s="91">
        <f>I19+I20+I21+I22</f>
        <v>761844148.1500001</v>
      </c>
      <c r="J18" s="92"/>
      <c r="K18" s="3"/>
      <c r="L18" s="2" t="s">
        <v>57</v>
      </c>
    </row>
    <row r="19" spans="2:12" ht="23.25" customHeight="1" x14ac:dyDescent="0.25">
      <c r="B19" s="94" t="s">
        <v>58</v>
      </c>
      <c r="C19" s="85" t="s">
        <v>59</v>
      </c>
      <c r="D19" s="86" t="s">
        <v>60</v>
      </c>
      <c r="E19" s="95">
        <v>685417876.32000005</v>
      </c>
      <c r="F19" s="96"/>
      <c r="G19" s="97"/>
      <c r="H19" s="98"/>
      <c r="I19" s="99">
        <v>744133600.57000005</v>
      </c>
      <c r="J19" s="100"/>
      <c r="K19" s="3"/>
      <c r="L19" s="2" t="s">
        <v>61</v>
      </c>
    </row>
    <row r="20" spans="2:12" ht="15" customHeight="1" x14ac:dyDescent="0.25">
      <c r="B20" s="94" t="s">
        <v>62</v>
      </c>
      <c r="C20" s="85" t="s">
        <v>63</v>
      </c>
      <c r="D20" s="86" t="s">
        <v>64</v>
      </c>
      <c r="E20" s="95">
        <v>30315496.469999999</v>
      </c>
      <c r="F20" s="96"/>
      <c r="G20" s="97"/>
      <c r="H20" s="98"/>
      <c r="I20" s="99">
        <v>17710547.579999998</v>
      </c>
      <c r="J20" s="100"/>
      <c r="K20" s="3"/>
      <c r="L20" s="2" t="s">
        <v>65</v>
      </c>
    </row>
    <row r="21" spans="2:12" ht="15" customHeight="1" x14ac:dyDescent="0.25">
      <c r="B21" s="94" t="s">
        <v>66</v>
      </c>
      <c r="C21" s="85" t="s">
        <v>67</v>
      </c>
      <c r="D21" s="86" t="s">
        <v>68</v>
      </c>
      <c r="E21" s="95"/>
      <c r="F21" s="96"/>
      <c r="G21" s="97"/>
      <c r="H21" s="98"/>
      <c r="I21" s="99"/>
      <c r="J21" s="100"/>
      <c r="K21" s="3"/>
    </row>
    <row r="22" spans="2:12" ht="15" customHeight="1" x14ac:dyDescent="0.25">
      <c r="B22" s="94" t="s">
        <v>69</v>
      </c>
      <c r="C22" s="85" t="s">
        <v>70</v>
      </c>
      <c r="D22" s="86" t="s">
        <v>71</v>
      </c>
      <c r="E22" s="95"/>
      <c r="F22" s="96"/>
      <c r="G22" s="97"/>
      <c r="H22" s="98"/>
      <c r="I22" s="99"/>
      <c r="J22" s="100"/>
      <c r="K22" s="3"/>
    </row>
    <row r="23" spans="2:12" ht="15" customHeight="1" x14ac:dyDescent="0.25">
      <c r="B23" s="101" t="s">
        <v>72</v>
      </c>
      <c r="C23" s="85" t="s">
        <v>73</v>
      </c>
      <c r="D23" s="86" t="s">
        <v>74</v>
      </c>
      <c r="E23" s="87">
        <f>E24+E25+E26+E27+E28+E29+E30+E31+E32+E33+E34</f>
        <v>20904032.57</v>
      </c>
      <c r="F23" s="88"/>
      <c r="G23" s="89"/>
      <c r="H23" s="90"/>
      <c r="I23" s="91">
        <f>I24+I25+I26+I27+I28+I29+I30+I31+I32+I33+I34</f>
        <v>19196547.469999999</v>
      </c>
      <c r="J23" s="92"/>
      <c r="K23" s="3"/>
      <c r="L23" s="2" t="s">
        <v>75</v>
      </c>
    </row>
    <row r="24" spans="2:12" ht="23.25" customHeight="1" x14ac:dyDescent="0.25">
      <c r="B24" s="94" t="s">
        <v>76</v>
      </c>
      <c r="C24" s="85" t="s">
        <v>77</v>
      </c>
      <c r="D24" s="86" t="s">
        <v>78</v>
      </c>
      <c r="E24" s="95">
        <v>1185927.52</v>
      </c>
      <c r="F24" s="96"/>
      <c r="G24" s="97"/>
      <c r="H24" s="98"/>
      <c r="I24" s="99">
        <v>1022354.22</v>
      </c>
      <c r="J24" s="100"/>
      <c r="K24" s="3"/>
      <c r="L24" s="2" t="s">
        <v>79</v>
      </c>
    </row>
    <row r="25" spans="2:12" ht="15" customHeight="1" x14ac:dyDescent="0.25">
      <c r="B25" s="94" t="s">
        <v>80</v>
      </c>
      <c r="C25" s="85" t="s">
        <v>81</v>
      </c>
      <c r="D25" s="86" t="s">
        <v>82</v>
      </c>
      <c r="E25" s="95"/>
      <c r="F25" s="96"/>
      <c r="G25" s="97"/>
      <c r="H25" s="98"/>
      <c r="I25" s="99"/>
      <c r="J25" s="100"/>
      <c r="K25" s="3"/>
      <c r="L25" s="2" t="s">
        <v>83</v>
      </c>
    </row>
    <row r="26" spans="2:12" ht="15" customHeight="1" x14ac:dyDescent="0.25">
      <c r="B26" s="94" t="s">
        <v>84</v>
      </c>
      <c r="C26" s="85" t="s">
        <v>85</v>
      </c>
      <c r="D26" s="86" t="s">
        <v>86</v>
      </c>
      <c r="E26" s="95">
        <v>16032116.91</v>
      </c>
      <c r="F26" s="96"/>
      <c r="G26" s="97"/>
      <c r="H26" s="98"/>
      <c r="I26" s="99">
        <v>14103455.470000001</v>
      </c>
      <c r="J26" s="100"/>
      <c r="K26" s="3"/>
      <c r="L26" s="2" t="s">
        <v>87</v>
      </c>
    </row>
    <row r="27" spans="2:12" ht="15" customHeight="1" x14ac:dyDescent="0.25">
      <c r="B27" s="94" t="s">
        <v>88</v>
      </c>
      <c r="C27" s="85" t="s">
        <v>89</v>
      </c>
      <c r="D27" s="86" t="s">
        <v>90</v>
      </c>
      <c r="E27" s="95"/>
      <c r="F27" s="96"/>
      <c r="G27" s="97"/>
      <c r="H27" s="98"/>
      <c r="I27" s="99"/>
      <c r="J27" s="100"/>
      <c r="K27" s="3"/>
      <c r="L27" s="2" t="s">
        <v>91</v>
      </c>
    </row>
    <row r="28" spans="2:12" ht="15" customHeight="1" x14ac:dyDescent="0.25">
      <c r="B28" s="94" t="s">
        <v>92</v>
      </c>
      <c r="C28" s="85" t="s">
        <v>93</v>
      </c>
      <c r="D28" s="86" t="s">
        <v>94</v>
      </c>
      <c r="E28" s="95"/>
      <c r="F28" s="96"/>
      <c r="G28" s="97"/>
      <c r="H28" s="98"/>
      <c r="I28" s="99"/>
      <c r="J28" s="100"/>
      <c r="K28" s="3"/>
    </row>
    <row r="29" spans="2:12" ht="15" customHeight="1" x14ac:dyDescent="0.25">
      <c r="B29" s="94" t="s">
        <v>95</v>
      </c>
      <c r="C29" s="85" t="s">
        <v>96</v>
      </c>
      <c r="D29" s="86" t="s">
        <v>97</v>
      </c>
      <c r="E29" s="95"/>
      <c r="F29" s="96"/>
      <c r="G29" s="97"/>
      <c r="H29" s="98"/>
      <c r="I29" s="99"/>
      <c r="J29" s="100"/>
      <c r="K29" s="3"/>
    </row>
    <row r="30" spans="2:12" ht="15" customHeight="1" x14ac:dyDescent="0.25">
      <c r="B30" s="94" t="s">
        <v>98</v>
      </c>
      <c r="C30" s="85" t="s">
        <v>99</v>
      </c>
      <c r="D30" s="86" t="s">
        <v>100</v>
      </c>
      <c r="E30" s="95">
        <v>412378.69</v>
      </c>
      <c r="F30" s="96"/>
      <c r="G30" s="97"/>
      <c r="H30" s="98"/>
      <c r="I30" s="99">
        <v>835268.36</v>
      </c>
      <c r="J30" s="100"/>
      <c r="K30" s="3"/>
    </row>
    <row r="31" spans="2:12" ht="24" customHeight="1" thickBot="1" x14ac:dyDescent="0.3">
      <c r="B31" s="94" t="s">
        <v>101</v>
      </c>
      <c r="C31" s="102" t="s">
        <v>102</v>
      </c>
      <c r="D31" s="36" t="s">
        <v>103</v>
      </c>
      <c r="E31" s="103"/>
      <c r="F31" s="104"/>
      <c r="G31" s="105"/>
      <c r="H31" s="106"/>
      <c r="I31" s="107"/>
      <c r="J31" s="108"/>
      <c r="K31" s="3"/>
    </row>
    <row r="32" spans="2:12" ht="15" customHeight="1" x14ac:dyDescent="0.25">
      <c r="B32" s="112" t="s">
        <v>104</v>
      </c>
      <c r="C32" s="76" t="s">
        <v>105</v>
      </c>
      <c r="D32" s="77" t="s">
        <v>106</v>
      </c>
      <c r="E32" s="113">
        <v>3273609.45</v>
      </c>
      <c r="F32" s="113"/>
      <c r="G32" s="113"/>
      <c r="H32" s="113"/>
      <c r="I32" s="114">
        <v>3235469.42</v>
      </c>
      <c r="J32" s="115"/>
      <c r="K32" s="3"/>
    </row>
    <row r="33" spans="2:13" ht="15" customHeight="1" x14ac:dyDescent="0.25">
      <c r="B33" s="94" t="s">
        <v>107</v>
      </c>
      <c r="C33" s="85" t="s">
        <v>108</v>
      </c>
      <c r="D33" s="86" t="s">
        <v>109</v>
      </c>
      <c r="E33" s="95"/>
      <c r="F33" s="95"/>
      <c r="G33" s="95"/>
      <c r="H33" s="95"/>
      <c r="I33" s="99"/>
      <c r="J33" s="100"/>
      <c r="K33" s="3"/>
    </row>
    <row r="34" spans="2:13" ht="15" customHeight="1" x14ac:dyDescent="0.25">
      <c r="B34" s="94" t="s">
        <v>110</v>
      </c>
      <c r="C34" s="85" t="s">
        <v>111</v>
      </c>
      <c r="D34" s="86" t="s">
        <v>112</v>
      </c>
      <c r="E34" s="95"/>
      <c r="F34" s="95"/>
      <c r="G34" s="95"/>
      <c r="H34" s="95"/>
      <c r="I34" s="99"/>
      <c r="J34" s="100"/>
      <c r="K34" s="3"/>
    </row>
    <row r="35" spans="2:13" ht="15" customHeight="1" x14ac:dyDescent="0.25">
      <c r="B35" s="101" t="s">
        <v>113</v>
      </c>
      <c r="C35" s="85" t="s">
        <v>114</v>
      </c>
      <c r="D35" s="86" t="s">
        <v>115</v>
      </c>
      <c r="E35" s="95">
        <f>E36+E37+E38+E39+E40+E41</f>
        <v>68893.010000000009</v>
      </c>
      <c r="F35" s="96"/>
      <c r="G35" s="97"/>
      <c r="H35" s="98"/>
      <c r="I35" s="91">
        <f>I36+I37+I38+I39+I40+I41</f>
        <v>57582.99</v>
      </c>
      <c r="J35" s="92"/>
      <c r="K35" s="3"/>
    </row>
    <row r="36" spans="2:13" ht="34.5" customHeight="1" x14ac:dyDescent="0.25">
      <c r="B36" s="94" t="s">
        <v>116</v>
      </c>
      <c r="C36" s="85" t="s">
        <v>117</v>
      </c>
      <c r="D36" s="86" t="s">
        <v>118</v>
      </c>
      <c r="E36" s="95">
        <v>38893.01</v>
      </c>
      <c r="F36" s="95"/>
      <c r="G36" s="95"/>
      <c r="H36" s="95"/>
      <c r="I36" s="99">
        <v>221.52</v>
      </c>
      <c r="J36" s="100"/>
      <c r="K36" s="3"/>
    </row>
    <row r="37" spans="2:13" ht="23.25" customHeight="1" x14ac:dyDescent="0.25">
      <c r="B37" s="94" t="s">
        <v>119</v>
      </c>
      <c r="C37" s="85" t="s">
        <v>120</v>
      </c>
      <c r="D37" s="86" t="s">
        <v>121</v>
      </c>
      <c r="E37" s="95"/>
      <c r="F37" s="95"/>
      <c r="G37" s="95"/>
      <c r="H37" s="95"/>
      <c r="I37" s="99"/>
      <c r="J37" s="100"/>
      <c r="K37" s="3"/>
    </row>
    <row r="38" spans="2:13" ht="23.25" customHeight="1" x14ac:dyDescent="0.25">
      <c r="B38" s="94" t="s">
        <v>122</v>
      </c>
      <c r="C38" s="85" t="s">
        <v>123</v>
      </c>
      <c r="D38" s="86" t="s">
        <v>124</v>
      </c>
      <c r="E38" s="95"/>
      <c r="F38" s="95"/>
      <c r="G38" s="95"/>
      <c r="H38" s="95"/>
      <c r="I38" s="99"/>
      <c r="J38" s="100"/>
      <c r="K38" s="3"/>
    </row>
    <row r="39" spans="2:13" ht="15" customHeight="1" x14ac:dyDescent="0.25">
      <c r="B39" s="94" t="s">
        <v>125</v>
      </c>
      <c r="C39" s="85" t="s">
        <v>126</v>
      </c>
      <c r="D39" s="86" t="s">
        <v>127</v>
      </c>
      <c r="E39" s="95">
        <v>30000</v>
      </c>
      <c r="F39" s="95"/>
      <c r="G39" s="95"/>
      <c r="H39" s="95"/>
      <c r="I39" s="99">
        <v>57361.47</v>
      </c>
      <c r="J39" s="100"/>
      <c r="K39" s="3"/>
    </row>
    <row r="40" spans="2:13" ht="15" customHeight="1" x14ac:dyDescent="0.25">
      <c r="B40" s="94" t="s">
        <v>128</v>
      </c>
      <c r="C40" s="85" t="s">
        <v>129</v>
      </c>
      <c r="D40" s="86" t="s">
        <v>130</v>
      </c>
      <c r="E40" s="95"/>
      <c r="F40" s="95"/>
      <c r="G40" s="95"/>
      <c r="H40" s="95"/>
      <c r="I40" s="99"/>
      <c r="J40" s="100"/>
      <c r="K40" s="3"/>
    </row>
    <row r="41" spans="2:13" ht="23.25" customHeight="1" x14ac:dyDescent="0.25">
      <c r="B41" s="94" t="s">
        <v>131</v>
      </c>
      <c r="C41" s="85" t="s">
        <v>132</v>
      </c>
      <c r="D41" s="86" t="s">
        <v>133</v>
      </c>
      <c r="E41" s="95"/>
      <c r="F41" s="95"/>
      <c r="G41" s="95"/>
      <c r="H41" s="95"/>
      <c r="I41" s="99"/>
      <c r="J41" s="100"/>
      <c r="K41" s="3"/>
    </row>
    <row r="42" spans="2:13" ht="15" customHeight="1" x14ac:dyDescent="0.25">
      <c r="B42" s="101" t="s">
        <v>134</v>
      </c>
      <c r="C42" s="85" t="s">
        <v>135</v>
      </c>
      <c r="D42" s="86" t="s">
        <v>136</v>
      </c>
      <c r="E42" s="87">
        <f>E43+E44+E45+E46+E47</f>
        <v>33910127.109999999</v>
      </c>
      <c r="F42" s="87"/>
      <c r="G42" s="87"/>
      <c r="H42" s="87"/>
      <c r="I42" s="91">
        <f>I43+I44+I45+I46+I47</f>
        <v>3466517.5300000003</v>
      </c>
      <c r="J42" s="92"/>
      <c r="K42" s="3"/>
      <c r="L42" s="2" t="s">
        <v>137</v>
      </c>
      <c r="M42" s="2"/>
    </row>
    <row r="43" spans="2:13" ht="34.5" customHeight="1" x14ac:dyDescent="0.25">
      <c r="B43" s="94" t="s">
        <v>138</v>
      </c>
      <c r="C43" s="85" t="s">
        <v>139</v>
      </c>
      <c r="D43" s="86" t="s">
        <v>140</v>
      </c>
      <c r="E43" s="95">
        <v>453596.84</v>
      </c>
      <c r="F43" s="95"/>
      <c r="G43" s="95"/>
      <c r="H43" s="95"/>
      <c r="I43" s="99">
        <v>40210.14</v>
      </c>
      <c r="J43" s="100"/>
      <c r="K43" s="3"/>
      <c r="L43" s="2" t="s">
        <v>141</v>
      </c>
      <c r="M43" s="2"/>
    </row>
    <row r="44" spans="2:13" ht="15" customHeight="1" x14ac:dyDescent="0.25">
      <c r="B44" s="94" t="s">
        <v>142</v>
      </c>
      <c r="C44" s="85" t="s">
        <v>143</v>
      </c>
      <c r="D44" s="86" t="s">
        <v>144</v>
      </c>
      <c r="E44" s="95"/>
      <c r="F44" s="95"/>
      <c r="G44" s="95"/>
      <c r="H44" s="95"/>
      <c r="I44" s="99"/>
      <c r="J44" s="100"/>
      <c r="K44" s="3"/>
      <c r="L44" s="2" t="s">
        <v>145</v>
      </c>
    </row>
    <row r="45" spans="2:13" ht="15" customHeight="1" x14ac:dyDescent="0.25">
      <c r="B45" s="94" t="s">
        <v>146</v>
      </c>
      <c r="C45" s="85" t="s">
        <v>147</v>
      </c>
      <c r="D45" s="86" t="s">
        <v>148</v>
      </c>
      <c r="E45" s="95"/>
      <c r="F45" s="95"/>
      <c r="G45" s="95"/>
      <c r="H45" s="95"/>
      <c r="I45" s="99"/>
      <c r="J45" s="100"/>
      <c r="K45" s="3"/>
      <c r="L45" s="2" t="s">
        <v>149</v>
      </c>
    </row>
    <row r="46" spans="2:13" ht="23.25" customHeight="1" x14ac:dyDescent="0.25">
      <c r="B46" s="94" t="s">
        <v>150</v>
      </c>
      <c r="C46" s="85" t="s">
        <v>151</v>
      </c>
      <c r="D46" s="86" t="s">
        <v>152</v>
      </c>
      <c r="E46" s="95"/>
      <c r="F46" s="95"/>
      <c r="G46" s="95"/>
      <c r="H46" s="95"/>
      <c r="I46" s="99"/>
      <c r="J46" s="100"/>
      <c r="K46" s="3"/>
      <c r="L46" s="2" t="s">
        <v>153</v>
      </c>
    </row>
    <row r="47" spans="2:13" ht="15" customHeight="1" x14ac:dyDescent="0.25">
      <c r="B47" s="94" t="s">
        <v>154</v>
      </c>
      <c r="C47" s="85" t="s">
        <v>155</v>
      </c>
      <c r="D47" s="86" t="s">
        <v>156</v>
      </c>
      <c r="E47" s="95">
        <v>33456530.27</v>
      </c>
      <c r="F47" s="95"/>
      <c r="G47" s="95"/>
      <c r="H47" s="95"/>
      <c r="I47" s="99">
        <v>3426307.39</v>
      </c>
      <c r="J47" s="100"/>
      <c r="K47" s="3"/>
      <c r="L47" s="2" t="s">
        <v>157</v>
      </c>
    </row>
    <row r="48" spans="2:13" ht="15" customHeight="1" x14ac:dyDescent="0.25">
      <c r="B48" s="101" t="s">
        <v>158</v>
      </c>
      <c r="C48" s="85" t="s">
        <v>159</v>
      </c>
      <c r="D48" s="86" t="s">
        <v>160</v>
      </c>
      <c r="E48" s="87">
        <f>E49+E50+E51+E52+E53+E54+E55+E56</f>
        <v>1475307267.6800001</v>
      </c>
      <c r="F48" s="87"/>
      <c r="G48" s="87"/>
      <c r="H48" s="87"/>
      <c r="I48" s="91">
        <f>I49+I50+I51+I52+I53+I54+I55+I56</f>
        <v>1386036608.97</v>
      </c>
      <c r="J48" s="92"/>
      <c r="K48" s="3"/>
      <c r="L48" s="2" t="s">
        <v>161</v>
      </c>
    </row>
    <row r="49" spans="2:11" ht="34.5" customHeight="1" x14ac:dyDescent="0.25">
      <c r="B49" s="94" t="s">
        <v>162</v>
      </c>
      <c r="C49" s="85" t="s">
        <v>163</v>
      </c>
      <c r="D49" s="86" t="s">
        <v>164</v>
      </c>
      <c r="E49" s="95">
        <v>1464083457.6800001</v>
      </c>
      <c r="F49" s="95"/>
      <c r="G49" s="95"/>
      <c r="H49" s="95"/>
      <c r="I49" s="99">
        <v>1385191543.97</v>
      </c>
      <c r="J49" s="100"/>
      <c r="K49" s="3"/>
    </row>
    <row r="50" spans="2:11" ht="34.5" customHeight="1" x14ac:dyDescent="0.25">
      <c r="B50" s="94" t="s">
        <v>165</v>
      </c>
      <c r="C50" s="85" t="s">
        <v>166</v>
      </c>
      <c r="D50" s="86" t="s">
        <v>167</v>
      </c>
      <c r="E50" s="95"/>
      <c r="F50" s="95"/>
      <c r="G50" s="95"/>
      <c r="H50" s="95"/>
      <c r="I50" s="99"/>
      <c r="J50" s="100"/>
      <c r="K50" s="3"/>
    </row>
    <row r="51" spans="2:11" ht="23.25" customHeight="1" x14ac:dyDescent="0.25">
      <c r="B51" s="94" t="s">
        <v>168</v>
      </c>
      <c r="C51" s="85" t="s">
        <v>169</v>
      </c>
      <c r="D51" s="86" t="s">
        <v>170</v>
      </c>
      <c r="E51" s="95"/>
      <c r="F51" s="95"/>
      <c r="G51" s="95"/>
      <c r="H51" s="95"/>
      <c r="I51" s="99"/>
      <c r="J51" s="100"/>
      <c r="K51" s="3"/>
    </row>
    <row r="52" spans="2:11" ht="34.5" customHeight="1" x14ac:dyDescent="0.25">
      <c r="B52" s="94" t="s">
        <v>171</v>
      </c>
      <c r="C52" s="85" t="s">
        <v>172</v>
      </c>
      <c r="D52" s="86" t="s">
        <v>173</v>
      </c>
      <c r="E52" s="95">
        <v>11223810</v>
      </c>
      <c r="F52" s="95"/>
      <c r="G52" s="95"/>
      <c r="H52" s="95"/>
      <c r="I52" s="99">
        <v>845065</v>
      </c>
      <c r="J52" s="100"/>
      <c r="K52" s="3"/>
    </row>
    <row r="53" spans="2:11" ht="23.25" customHeight="1" x14ac:dyDescent="0.25">
      <c r="B53" s="94" t="s">
        <v>174</v>
      </c>
      <c r="C53" s="85" t="s">
        <v>175</v>
      </c>
      <c r="D53" s="86" t="s">
        <v>176</v>
      </c>
      <c r="E53" s="95"/>
      <c r="F53" s="95"/>
      <c r="G53" s="95"/>
      <c r="H53" s="95"/>
      <c r="I53" s="99"/>
      <c r="J53" s="100"/>
      <c r="K53" s="3"/>
    </row>
    <row r="54" spans="2:11" ht="24" customHeight="1" thickBot="1" x14ac:dyDescent="0.3">
      <c r="B54" s="94" t="s">
        <v>177</v>
      </c>
      <c r="C54" s="102" t="s">
        <v>178</v>
      </c>
      <c r="D54" s="36" t="s">
        <v>179</v>
      </c>
      <c r="E54" s="103"/>
      <c r="F54" s="103"/>
      <c r="G54" s="103"/>
      <c r="H54" s="103"/>
      <c r="I54" s="107"/>
      <c r="J54" s="108"/>
      <c r="K54" s="3"/>
    </row>
    <row r="55" spans="2:11" ht="34.5" customHeight="1" x14ac:dyDescent="0.25">
      <c r="B55" s="112" t="s">
        <v>180</v>
      </c>
      <c r="C55" s="76" t="s">
        <v>181</v>
      </c>
      <c r="D55" s="77" t="s">
        <v>182</v>
      </c>
      <c r="E55" s="113"/>
      <c r="F55" s="113"/>
      <c r="G55" s="113"/>
      <c r="H55" s="113"/>
      <c r="I55" s="114"/>
      <c r="J55" s="115"/>
      <c r="K55" s="3"/>
    </row>
    <row r="56" spans="2:11" ht="34.5" customHeight="1" x14ac:dyDescent="0.25">
      <c r="B56" s="94" t="s">
        <v>183</v>
      </c>
      <c r="C56" s="85" t="s">
        <v>184</v>
      </c>
      <c r="D56" s="86" t="s">
        <v>185</v>
      </c>
      <c r="E56" s="95"/>
      <c r="F56" s="95"/>
      <c r="G56" s="95"/>
      <c r="H56" s="95"/>
      <c r="I56" s="99"/>
      <c r="J56" s="100"/>
      <c r="K56" s="3"/>
    </row>
    <row r="57" spans="2:11" ht="15" customHeight="1" x14ac:dyDescent="0.25">
      <c r="B57" s="101" t="s">
        <v>186</v>
      </c>
      <c r="C57" s="85" t="s">
        <v>187</v>
      </c>
      <c r="D57" s="86" t="s">
        <v>188</v>
      </c>
      <c r="E57" s="87">
        <f>E58+E59+E60+E61+E62+E63+E64</f>
        <v>49548424</v>
      </c>
      <c r="F57" s="87"/>
      <c r="G57" s="87"/>
      <c r="H57" s="87"/>
      <c r="I57" s="91">
        <f>I58+I59+I60+I61+I62+I63+I64</f>
        <v>182626671.86000001</v>
      </c>
      <c r="J57" s="92"/>
      <c r="K57" s="3"/>
    </row>
    <row r="58" spans="2:11" ht="34.5" customHeight="1" x14ac:dyDescent="0.25">
      <c r="B58" s="94" t="s">
        <v>189</v>
      </c>
      <c r="C58" s="85" t="s">
        <v>190</v>
      </c>
      <c r="D58" s="86" t="s">
        <v>191</v>
      </c>
      <c r="E58" s="95">
        <v>49548424</v>
      </c>
      <c r="F58" s="95"/>
      <c r="G58" s="95"/>
      <c r="H58" s="95"/>
      <c r="I58" s="99">
        <v>182626671.86000001</v>
      </c>
      <c r="J58" s="100"/>
      <c r="K58" s="3"/>
    </row>
    <row r="59" spans="2:11" ht="34.5" customHeight="1" x14ac:dyDescent="0.25">
      <c r="B59" s="94" t="s">
        <v>192</v>
      </c>
      <c r="C59" s="85" t="s">
        <v>193</v>
      </c>
      <c r="D59" s="86" t="s">
        <v>194</v>
      </c>
      <c r="E59" s="95"/>
      <c r="F59" s="95"/>
      <c r="G59" s="95"/>
      <c r="H59" s="95"/>
      <c r="I59" s="99"/>
      <c r="J59" s="100"/>
      <c r="K59" s="3"/>
    </row>
    <row r="60" spans="2:11" ht="23.25" customHeight="1" x14ac:dyDescent="0.25">
      <c r="B60" s="94" t="s">
        <v>195</v>
      </c>
      <c r="C60" s="85" t="s">
        <v>196</v>
      </c>
      <c r="D60" s="86" t="s">
        <v>197</v>
      </c>
      <c r="E60" s="95"/>
      <c r="F60" s="95"/>
      <c r="G60" s="95"/>
      <c r="H60" s="95"/>
      <c r="I60" s="99"/>
      <c r="J60" s="100"/>
      <c r="K60" s="3"/>
    </row>
    <row r="61" spans="2:11" ht="34.5" customHeight="1" x14ac:dyDescent="0.25">
      <c r="B61" s="94" t="s">
        <v>198</v>
      </c>
      <c r="C61" s="85" t="s">
        <v>199</v>
      </c>
      <c r="D61" s="86" t="s">
        <v>200</v>
      </c>
      <c r="E61" s="95"/>
      <c r="F61" s="95"/>
      <c r="G61" s="95"/>
      <c r="H61" s="95"/>
      <c r="I61" s="99"/>
      <c r="J61" s="100"/>
      <c r="K61" s="3"/>
    </row>
    <row r="62" spans="2:11" ht="23.25" customHeight="1" x14ac:dyDescent="0.25">
      <c r="B62" s="94" t="s">
        <v>201</v>
      </c>
      <c r="C62" s="85" t="s">
        <v>202</v>
      </c>
      <c r="D62" s="86" t="s">
        <v>203</v>
      </c>
      <c r="E62" s="95"/>
      <c r="F62" s="95"/>
      <c r="G62" s="95"/>
      <c r="H62" s="95"/>
      <c r="I62" s="99"/>
      <c r="J62" s="100"/>
      <c r="K62" s="3"/>
    </row>
    <row r="63" spans="2:11" ht="23.25" customHeight="1" x14ac:dyDescent="0.25">
      <c r="B63" s="94" t="s">
        <v>204</v>
      </c>
      <c r="C63" s="85" t="s">
        <v>205</v>
      </c>
      <c r="D63" s="86" t="s">
        <v>206</v>
      </c>
      <c r="E63" s="95"/>
      <c r="F63" s="95"/>
      <c r="G63" s="95"/>
      <c r="H63" s="95"/>
      <c r="I63" s="99"/>
      <c r="J63" s="100"/>
      <c r="K63" s="3"/>
    </row>
    <row r="64" spans="2:11" ht="36" customHeight="1" x14ac:dyDescent="0.25">
      <c r="B64" s="94" t="s">
        <v>207</v>
      </c>
      <c r="C64" s="85" t="s">
        <v>208</v>
      </c>
      <c r="D64" s="86" t="s">
        <v>209</v>
      </c>
      <c r="E64" s="95"/>
      <c r="F64" s="95"/>
      <c r="G64" s="95"/>
      <c r="H64" s="95"/>
      <c r="I64" s="99"/>
      <c r="J64" s="100"/>
      <c r="K64" s="3"/>
    </row>
    <row r="65" spans="2:11" ht="15" customHeight="1" x14ac:dyDescent="0.25">
      <c r="B65" s="101" t="s">
        <v>210</v>
      </c>
      <c r="C65" s="85" t="s">
        <v>211</v>
      </c>
      <c r="D65" s="86"/>
      <c r="E65" s="87">
        <f>E66+E67+E68</f>
        <v>2881426.02</v>
      </c>
      <c r="F65" s="87"/>
      <c r="G65" s="87"/>
      <c r="H65" s="87"/>
      <c r="I65" s="91">
        <f>I66+I67+I68</f>
        <v>1558695.78</v>
      </c>
      <c r="J65" s="92"/>
      <c r="K65" s="3"/>
    </row>
    <row r="66" spans="2:11" ht="23.25" customHeight="1" x14ac:dyDescent="0.25">
      <c r="B66" s="94" t="s">
        <v>212</v>
      </c>
      <c r="C66" s="85" t="s">
        <v>213</v>
      </c>
      <c r="D66" s="86" t="s">
        <v>214</v>
      </c>
      <c r="E66" s="95">
        <v>-230295.55</v>
      </c>
      <c r="F66" s="95"/>
      <c r="G66" s="95"/>
      <c r="H66" s="95"/>
      <c r="I66" s="99">
        <v>230295.55</v>
      </c>
      <c r="J66" s="100"/>
      <c r="K66" s="3"/>
    </row>
    <row r="67" spans="2:11" ht="15" customHeight="1" x14ac:dyDescent="0.25">
      <c r="B67" s="94" t="s">
        <v>215</v>
      </c>
      <c r="C67" s="85" t="s">
        <v>216</v>
      </c>
      <c r="D67" s="86" t="s">
        <v>217</v>
      </c>
      <c r="E67" s="95">
        <v>3111721.57</v>
      </c>
      <c r="F67" s="95"/>
      <c r="G67" s="95"/>
      <c r="H67" s="95"/>
      <c r="I67" s="99">
        <v>1328400.23</v>
      </c>
      <c r="J67" s="100"/>
      <c r="K67" s="3"/>
    </row>
    <row r="68" spans="2:11" ht="15" customHeight="1" x14ac:dyDescent="0.25">
      <c r="B68" s="94" t="s">
        <v>218</v>
      </c>
      <c r="C68" s="85" t="s">
        <v>219</v>
      </c>
      <c r="D68" s="86" t="s">
        <v>220</v>
      </c>
      <c r="E68" s="95"/>
      <c r="F68" s="95"/>
      <c r="G68" s="95"/>
      <c r="H68" s="95"/>
      <c r="I68" s="99"/>
      <c r="J68" s="100"/>
      <c r="K68" s="3"/>
    </row>
    <row r="69" spans="2:11" ht="15" customHeight="1" x14ac:dyDescent="0.25">
      <c r="B69" s="116" t="s">
        <v>221</v>
      </c>
      <c r="C69" s="85" t="s">
        <v>222</v>
      </c>
      <c r="D69" s="86"/>
      <c r="E69" s="87">
        <f>E70+E83</f>
        <v>14197140.620000001</v>
      </c>
      <c r="F69" s="87"/>
      <c r="G69" s="87"/>
      <c r="H69" s="87"/>
      <c r="I69" s="91">
        <f>I70+I83</f>
        <v>13815432.550000001</v>
      </c>
      <c r="J69" s="92"/>
      <c r="K69" s="3"/>
    </row>
    <row r="70" spans="2:11" ht="23.25" customHeight="1" x14ac:dyDescent="0.25">
      <c r="B70" s="101" t="s">
        <v>223</v>
      </c>
      <c r="C70" s="85" t="s">
        <v>224</v>
      </c>
      <c r="D70" s="86" t="s">
        <v>225</v>
      </c>
      <c r="E70" s="87">
        <f>E71+E72+E73+E74+E82</f>
        <v>14197140.620000001</v>
      </c>
      <c r="F70" s="87"/>
      <c r="G70" s="87"/>
      <c r="H70" s="87"/>
      <c r="I70" s="91">
        <f>I71+I72+I73+I74+I82</f>
        <v>13815432.550000001</v>
      </c>
      <c r="J70" s="92"/>
      <c r="K70" s="3"/>
    </row>
    <row r="71" spans="2:11" ht="23.25" customHeight="1" x14ac:dyDescent="0.25">
      <c r="B71" s="94" t="s">
        <v>226</v>
      </c>
      <c r="C71" s="85" t="s">
        <v>227</v>
      </c>
      <c r="D71" s="86" t="s">
        <v>228</v>
      </c>
      <c r="E71" s="95">
        <v>6240819.4100000001</v>
      </c>
      <c r="F71" s="95"/>
      <c r="G71" s="95"/>
      <c r="H71" s="95"/>
      <c r="I71" s="99">
        <v>2881468.79</v>
      </c>
      <c r="J71" s="100"/>
      <c r="K71" s="3"/>
    </row>
    <row r="72" spans="2:11" ht="15.75" customHeight="1" thickBot="1" x14ac:dyDescent="0.3">
      <c r="B72" s="94" t="s">
        <v>229</v>
      </c>
      <c r="C72" s="102" t="s">
        <v>230</v>
      </c>
      <c r="D72" s="36" t="s">
        <v>231</v>
      </c>
      <c r="E72" s="103"/>
      <c r="F72" s="103"/>
      <c r="G72" s="103"/>
      <c r="H72" s="103"/>
      <c r="I72" s="107"/>
      <c r="J72" s="108"/>
      <c r="K72" s="3"/>
    </row>
    <row r="73" spans="2:11" ht="15" customHeight="1" x14ac:dyDescent="0.25">
      <c r="B73" s="112" t="s">
        <v>232</v>
      </c>
      <c r="C73" s="76" t="s">
        <v>233</v>
      </c>
      <c r="D73" s="77" t="s">
        <v>234</v>
      </c>
      <c r="E73" s="113">
        <v>7956321.21</v>
      </c>
      <c r="F73" s="113"/>
      <c r="G73" s="113"/>
      <c r="H73" s="113"/>
      <c r="I73" s="114">
        <v>10933963.76</v>
      </c>
      <c r="J73" s="115"/>
      <c r="K73" s="3"/>
    </row>
    <row r="74" spans="2:11" ht="15" customHeight="1" x14ac:dyDescent="0.25">
      <c r="B74" s="94" t="s">
        <v>235</v>
      </c>
      <c r="C74" s="85" t="s">
        <v>236</v>
      </c>
      <c r="D74" s="86" t="s">
        <v>220</v>
      </c>
      <c r="E74" s="87">
        <f>E75+E76+E77+E78+E79+E80+E81</f>
        <v>0</v>
      </c>
      <c r="F74" s="87"/>
      <c r="G74" s="87"/>
      <c r="H74" s="87"/>
      <c r="I74" s="91">
        <f>I75+I76+I77+I78+I79+I80+I81</f>
        <v>0</v>
      </c>
      <c r="J74" s="92"/>
      <c r="K74" s="3"/>
    </row>
    <row r="75" spans="2:11" ht="34.5" customHeight="1" x14ac:dyDescent="0.25">
      <c r="B75" s="117" t="s">
        <v>237</v>
      </c>
      <c r="C75" s="85" t="s">
        <v>238</v>
      </c>
      <c r="D75" s="86" t="s">
        <v>239</v>
      </c>
      <c r="E75" s="95"/>
      <c r="F75" s="95"/>
      <c r="G75" s="95"/>
      <c r="H75" s="95"/>
      <c r="I75" s="99"/>
      <c r="J75" s="100"/>
      <c r="K75" s="3"/>
    </row>
    <row r="76" spans="2:11" ht="15" customHeight="1" x14ac:dyDescent="0.25">
      <c r="B76" s="118" t="s">
        <v>240</v>
      </c>
      <c r="C76" s="85" t="s">
        <v>241</v>
      </c>
      <c r="D76" s="86" t="s">
        <v>242</v>
      </c>
      <c r="E76" s="95"/>
      <c r="F76" s="95"/>
      <c r="G76" s="95"/>
      <c r="H76" s="95"/>
      <c r="I76" s="99"/>
      <c r="J76" s="100"/>
      <c r="K76" s="3"/>
    </row>
    <row r="77" spans="2:11" ht="15" customHeight="1" x14ac:dyDescent="0.25">
      <c r="B77" s="118" t="s">
        <v>243</v>
      </c>
      <c r="C77" s="85" t="s">
        <v>244</v>
      </c>
      <c r="D77" s="86" t="s">
        <v>245</v>
      </c>
      <c r="E77" s="95"/>
      <c r="F77" s="95"/>
      <c r="G77" s="95"/>
      <c r="H77" s="95"/>
      <c r="I77" s="99"/>
      <c r="J77" s="100"/>
      <c r="K77" s="3"/>
    </row>
    <row r="78" spans="2:11" ht="15" customHeight="1" x14ac:dyDescent="0.25">
      <c r="B78" s="118" t="s">
        <v>246</v>
      </c>
      <c r="C78" s="85" t="s">
        <v>247</v>
      </c>
      <c r="D78" s="86" t="s">
        <v>248</v>
      </c>
      <c r="E78" s="95"/>
      <c r="F78" s="95"/>
      <c r="G78" s="95"/>
      <c r="H78" s="95"/>
      <c r="I78" s="99"/>
      <c r="J78" s="100"/>
      <c r="K78" s="3"/>
    </row>
    <row r="79" spans="2:11" ht="15" customHeight="1" x14ac:dyDescent="0.25">
      <c r="B79" s="118" t="s">
        <v>249</v>
      </c>
      <c r="C79" s="85" t="s">
        <v>250</v>
      </c>
      <c r="D79" s="86" t="s">
        <v>251</v>
      </c>
      <c r="E79" s="95"/>
      <c r="F79" s="95"/>
      <c r="G79" s="95"/>
      <c r="H79" s="95"/>
      <c r="I79" s="99"/>
      <c r="J79" s="100"/>
      <c r="K79" s="3"/>
    </row>
    <row r="80" spans="2:11" ht="15" customHeight="1" x14ac:dyDescent="0.25">
      <c r="B80" s="118" t="s">
        <v>252</v>
      </c>
      <c r="C80" s="85" t="s">
        <v>253</v>
      </c>
      <c r="D80" s="86" t="s">
        <v>254</v>
      </c>
      <c r="E80" s="95"/>
      <c r="F80" s="95"/>
      <c r="G80" s="95"/>
      <c r="H80" s="95"/>
      <c r="I80" s="99"/>
      <c r="J80" s="100"/>
      <c r="K80" s="3"/>
    </row>
    <row r="81" spans="2:11" ht="15" customHeight="1" x14ac:dyDescent="0.25">
      <c r="B81" s="118" t="s">
        <v>255</v>
      </c>
      <c r="C81" s="85" t="s">
        <v>256</v>
      </c>
      <c r="D81" s="86" t="s">
        <v>257</v>
      </c>
      <c r="E81" s="95"/>
      <c r="F81" s="95"/>
      <c r="G81" s="95"/>
      <c r="H81" s="95"/>
      <c r="I81" s="99"/>
      <c r="J81" s="100"/>
      <c r="K81" s="3"/>
    </row>
    <row r="82" spans="2:11" ht="15" customHeight="1" x14ac:dyDescent="0.25">
      <c r="B82" s="94" t="s">
        <v>258</v>
      </c>
      <c r="C82" s="85" t="s">
        <v>259</v>
      </c>
      <c r="D82" s="86" t="s">
        <v>260</v>
      </c>
      <c r="E82" s="95"/>
      <c r="F82" s="95"/>
      <c r="G82" s="95"/>
      <c r="H82" s="95"/>
      <c r="I82" s="99"/>
      <c r="J82" s="100"/>
      <c r="K82" s="3"/>
    </row>
    <row r="83" spans="2:11" ht="15" customHeight="1" x14ac:dyDescent="0.25">
      <c r="B83" s="119" t="s">
        <v>261</v>
      </c>
      <c r="C83" s="85" t="s">
        <v>262</v>
      </c>
      <c r="D83" s="86" t="s">
        <v>263</v>
      </c>
      <c r="E83" s="87">
        <f>E84+E85+E86+E96</f>
        <v>0</v>
      </c>
      <c r="F83" s="87"/>
      <c r="G83" s="87"/>
      <c r="H83" s="87"/>
      <c r="I83" s="91">
        <f>I84+I85+I86+I96</f>
        <v>0</v>
      </c>
      <c r="J83" s="92"/>
      <c r="K83" s="3"/>
    </row>
    <row r="84" spans="2:11" ht="23.25" customHeight="1" x14ac:dyDescent="0.25">
      <c r="B84" s="118" t="s">
        <v>264</v>
      </c>
      <c r="C84" s="85" t="s">
        <v>265</v>
      </c>
      <c r="D84" s="86" t="s">
        <v>266</v>
      </c>
      <c r="E84" s="95"/>
      <c r="F84" s="95"/>
      <c r="G84" s="95"/>
      <c r="H84" s="95"/>
      <c r="I84" s="99"/>
      <c r="J84" s="100"/>
      <c r="K84" s="3"/>
    </row>
    <row r="85" spans="2:11" ht="15" customHeight="1" x14ac:dyDescent="0.25">
      <c r="B85" s="118" t="s">
        <v>267</v>
      </c>
      <c r="C85" s="85" t="s">
        <v>268</v>
      </c>
      <c r="D85" s="86" t="s">
        <v>269</v>
      </c>
      <c r="E85" s="95"/>
      <c r="F85" s="95"/>
      <c r="G85" s="95"/>
      <c r="H85" s="95"/>
      <c r="I85" s="99"/>
      <c r="J85" s="100"/>
      <c r="K85" s="3"/>
    </row>
    <row r="86" spans="2:11" ht="15" customHeight="1" x14ac:dyDescent="0.25">
      <c r="B86" s="118" t="s">
        <v>270</v>
      </c>
      <c r="C86" s="85" t="s">
        <v>271</v>
      </c>
      <c r="D86" s="86" t="s">
        <v>272</v>
      </c>
      <c r="E86" s="87">
        <f>E87+E88+E89+E90+E91+E92+E93+E94+E95</f>
        <v>0</v>
      </c>
      <c r="F86" s="87"/>
      <c r="G86" s="87"/>
      <c r="H86" s="87"/>
      <c r="I86" s="91">
        <f>I87+I88+I89+I90+I91+I92+I93+I94+I95</f>
        <v>0</v>
      </c>
      <c r="J86" s="92"/>
      <c r="K86" s="3"/>
    </row>
    <row r="87" spans="2:11" ht="34.5" customHeight="1" x14ac:dyDescent="0.25">
      <c r="B87" s="120" t="s">
        <v>273</v>
      </c>
      <c r="C87" s="85" t="s">
        <v>274</v>
      </c>
      <c r="D87" s="86" t="s">
        <v>275</v>
      </c>
      <c r="E87" s="95"/>
      <c r="F87" s="95"/>
      <c r="G87" s="95"/>
      <c r="H87" s="95"/>
      <c r="I87" s="99"/>
      <c r="J87" s="100"/>
      <c r="K87" s="3"/>
    </row>
    <row r="88" spans="2:11" ht="23.25" customHeight="1" x14ac:dyDescent="0.25">
      <c r="B88" s="120" t="s">
        <v>276</v>
      </c>
      <c r="C88" s="85" t="s">
        <v>277</v>
      </c>
      <c r="D88" s="86" t="s">
        <v>278</v>
      </c>
      <c r="E88" s="95"/>
      <c r="F88" s="95"/>
      <c r="G88" s="95"/>
      <c r="H88" s="95"/>
      <c r="I88" s="99"/>
      <c r="J88" s="100"/>
      <c r="K88" s="3"/>
    </row>
    <row r="89" spans="2:11" ht="23.25" customHeight="1" x14ac:dyDescent="0.25">
      <c r="B89" s="120" t="s">
        <v>279</v>
      </c>
      <c r="C89" s="85" t="s">
        <v>280</v>
      </c>
      <c r="D89" s="86" t="s">
        <v>281</v>
      </c>
      <c r="E89" s="95"/>
      <c r="F89" s="95"/>
      <c r="G89" s="95"/>
      <c r="H89" s="95"/>
      <c r="I89" s="99"/>
      <c r="J89" s="100"/>
      <c r="K89" s="3"/>
    </row>
    <row r="90" spans="2:11" ht="23.25" customHeight="1" x14ac:dyDescent="0.25">
      <c r="B90" s="120" t="s">
        <v>282</v>
      </c>
      <c r="C90" s="85" t="s">
        <v>283</v>
      </c>
      <c r="D90" s="86" t="s">
        <v>284</v>
      </c>
      <c r="E90" s="95"/>
      <c r="F90" s="95"/>
      <c r="G90" s="95"/>
      <c r="H90" s="95"/>
      <c r="I90" s="99"/>
      <c r="J90" s="100"/>
      <c r="K90" s="3"/>
    </row>
    <row r="91" spans="2:11" ht="23.25" customHeight="1" x14ac:dyDescent="0.25">
      <c r="B91" s="120" t="s">
        <v>285</v>
      </c>
      <c r="C91" s="85" t="s">
        <v>286</v>
      </c>
      <c r="D91" s="86" t="s">
        <v>287</v>
      </c>
      <c r="E91" s="95"/>
      <c r="F91" s="95"/>
      <c r="G91" s="95"/>
      <c r="H91" s="95"/>
      <c r="I91" s="99"/>
      <c r="J91" s="100"/>
      <c r="K91" s="3"/>
    </row>
    <row r="92" spans="2:11" ht="34.5" customHeight="1" x14ac:dyDescent="0.25">
      <c r="B92" s="120" t="s">
        <v>288</v>
      </c>
      <c r="C92" s="85" t="s">
        <v>289</v>
      </c>
      <c r="D92" s="86" t="s">
        <v>290</v>
      </c>
      <c r="E92" s="95"/>
      <c r="F92" s="95"/>
      <c r="G92" s="95"/>
      <c r="H92" s="95"/>
      <c r="I92" s="99"/>
      <c r="J92" s="100"/>
      <c r="K92" s="3"/>
    </row>
    <row r="93" spans="2:11" ht="15" customHeight="1" x14ac:dyDescent="0.25">
      <c r="B93" s="120" t="s">
        <v>291</v>
      </c>
      <c r="C93" s="85" t="s">
        <v>292</v>
      </c>
      <c r="D93" s="86" t="s">
        <v>293</v>
      </c>
      <c r="E93" s="95"/>
      <c r="F93" s="95"/>
      <c r="G93" s="95"/>
      <c r="H93" s="95"/>
      <c r="I93" s="99"/>
      <c r="J93" s="100"/>
      <c r="K93" s="3"/>
    </row>
    <row r="94" spans="2:11" ht="23.25" customHeight="1" x14ac:dyDescent="0.25">
      <c r="B94" s="120" t="s">
        <v>294</v>
      </c>
      <c r="C94" s="85" t="s">
        <v>295</v>
      </c>
      <c r="D94" s="86" t="s">
        <v>296</v>
      </c>
      <c r="E94" s="95"/>
      <c r="F94" s="95"/>
      <c r="G94" s="95"/>
      <c r="H94" s="95"/>
      <c r="I94" s="99"/>
      <c r="J94" s="100"/>
      <c r="K94" s="3"/>
    </row>
    <row r="95" spans="2:11" ht="15" customHeight="1" x14ac:dyDescent="0.25">
      <c r="B95" s="120" t="s">
        <v>297</v>
      </c>
      <c r="C95" s="85" t="s">
        <v>298</v>
      </c>
      <c r="D95" s="86" t="s">
        <v>299</v>
      </c>
      <c r="E95" s="95"/>
      <c r="F95" s="95"/>
      <c r="G95" s="95"/>
      <c r="H95" s="95"/>
      <c r="I95" s="99"/>
      <c r="J95" s="100"/>
      <c r="K95" s="3"/>
    </row>
    <row r="96" spans="2:11" ht="15" customHeight="1" x14ac:dyDescent="0.25">
      <c r="B96" s="118" t="s">
        <v>300</v>
      </c>
      <c r="C96" s="85" t="s">
        <v>301</v>
      </c>
      <c r="D96" s="86" t="s">
        <v>302</v>
      </c>
      <c r="E96" s="95"/>
      <c r="F96" s="95"/>
      <c r="G96" s="95"/>
      <c r="H96" s="95"/>
      <c r="I96" s="99"/>
      <c r="J96" s="100"/>
      <c r="K96" s="3"/>
    </row>
    <row r="97" spans="2:11" ht="15" customHeight="1" x14ac:dyDescent="0.25">
      <c r="B97" s="116" t="s">
        <v>303</v>
      </c>
      <c r="C97" s="85" t="s">
        <v>304</v>
      </c>
      <c r="D97" s="86"/>
      <c r="E97" s="87">
        <f>E99</f>
        <v>0</v>
      </c>
      <c r="F97" s="87"/>
      <c r="G97" s="87"/>
      <c r="H97" s="87"/>
      <c r="I97" s="91">
        <f>I99</f>
        <v>10824900</v>
      </c>
      <c r="J97" s="92"/>
      <c r="K97" s="3"/>
    </row>
    <row r="98" spans="2:11" ht="15.75" customHeight="1" thickBot="1" x14ac:dyDescent="0.3">
      <c r="B98" s="101" t="s">
        <v>305</v>
      </c>
      <c r="C98" s="121"/>
      <c r="D98" s="122"/>
      <c r="E98" s="123"/>
      <c r="F98" s="123"/>
      <c r="G98" s="123"/>
      <c r="H98" s="123"/>
      <c r="I98" s="124"/>
      <c r="J98" s="125"/>
      <c r="K98" s="3"/>
    </row>
    <row r="99" spans="2:11" ht="15" customHeight="1" x14ac:dyDescent="0.25">
      <c r="B99" s="93" t="s">
        <v>306</v>
      </c>
      <c r="C99" s="76" t="s">
        <v>307</v>
      </c>
      <c r="D99" s="77" t="s">
        <v>308</v>
      </c>
      <c r="E99" s="78">
        <f>E100+E101</f>
        <v>0</v>
      </c>
      <c r="F99" s="78"/>
      <c r="G99" s="78"/>
      <c r="H99" s="78"/>
      <c r="I99" s="82">
        <f>I100+I101</f>
        <v>10824900</v>
      </c>
      <c r="J99" s="83"/>
      <c r="K99" s="3"/>
    </row>
    <row r="100" spans="2:11" ht="23.25" customHeight="1" x14ac:dyDescent="0.25">
      <c r="B100" s="94" t="s">
        <v>309</v>
      </c>
      <c r="C100" s="85" t="s">
        <v>310</v>
      </c>
      <c r="D100" s="86" t="s">
        <v>311</v>
      </c>
      <c r="E100" s="95"/>
      <c r="F100" s="95"/>
      <c r="G100" s="95"/>
      <c r="H100" s="95"/>
      <c r="I100" s="99">
        <v>10824900</v>
      </c>
      <c r="J100" s="100"/>
      <c r="K100" s="3"/>
    </row>
    <row r="101" spans="2:11" ht="15.75" customHeight="1" x14ac:dyDescent="0.25">
      <c r="B101" s="94" t="s">
        <v>312</v>
      </c>
      <c r="C101" s="102" t="s">
        <v>313</v>
      </c>
      <c r="D101" s="36" t="s">
        <v>314</v>
      </c>
      <c r="E101" s="103"/>
      <c r="F101" s="103"/>
      <c r="G101" s="103"/>
      <c r="H101" s="103"/>
      <c r="I101" s="107"/>
      <c r="J101" s="108"/>
      <c r="K101" s="3"/>
    </row>
    <row r="102" spans="2:11" ht="27" customHeight="1" x14ac:dyDescent="0.25">
      <c r="B102" s="126" t="s">
        <v>315</v>
      </c>
      <c r="C102" s="127"/>
      <c r="D102" s="127"/>
      <c r="E102" s="127"/>
      <c r="F102" s="127"/>
      <c r="G102" s="127"/>
      <c r="H102" s="127"/>
      <c r="I102" s="127"/>
      <c r="J102" s="127"/>
    </row>
    <row r="103" spans="2:11" ht="30" customHeight="1" x14ac:dyDescent="0.25">
      <c r="B103" s="128" t="s">
        <v>40</v>
      </c>
      <c r="C103" s="129" t="s">
        <v>41</v>
      </c>
      <c r="D103" s="129" t="s">
        <v>42</v>
      </c>
      <c r="E103" s="67" t="s">
        <v>43</v>
      </c>
      <c r="F103" s="67"/>
      <c r="G103" s="67"/>
      <c r="H103" s="67"/>
      <c r="I103" s="68" t="s">
        <v>44</v>
      </c>
      <c r="J103" s="69"/>
    </row>
    <row r="104" spans="2:11" ht="15.75" customHeight="1" x14ac:dyDescent="0.25">
      <c r="B104" s="130">
        <v>1</v>
      </c>
      <c r="C104" s="36">
        <v>2</v>
      </c>
      <c r="D104" s="36">
        <v>3</v>
      </c>
      <c r="E104" s="72">
        <v>4</v>
      </c>
      <c r="F104" s="72"/>
      <c r="G104" s="72"/>
      <c r="H104" s="72"/>
      <c r="I104" s="73">
        <v>5</v>
      </c>
      <c r="J104" s="74"/>
    </row>
    <row r="105" spans="2:11" ht="15" customHeight="1" x14ac:dyDescent="0.25">
      <c r="B105" s="131" t="s">
        <v>316</v>
      </c>
      <c r="C105" s="76" t="s">
        <v>317</v>
      </c>
      <c r="D105" s="77"/>
      <c r="E105" s="78">
        <f>E106+E178+E202</f>
        <v>2411491882.6399999</v>
      </c>
      <c r="F105" s="78"/>
      <c r="G105" s="78"/>
      <c r="H105" s="78"/>
      <c r="I105" s="82">
        <f>I106+I178+I202</f>
        <v>2288902803.4099998</v>
      </c>
      <c r="J105" s="83"/>
      <c r="K105" s="3"/>
    </row>
    <row r="106" spans="2:11" ht="15" customHeight="1" x14ac:dyDescent="0.25">
      <c r="B106" s="116" t="s">
        <v>318</v>
      </c>
      <c r="C106" s="85" t="s">
        <v>319</v>
      </c>
      <c r="D106" s="86" t="s">
        <v>320</v>
      </c>
      <c r="E106" s="87">
        <f>E107+E112+E121+E124+E136+E143+E151+E153+E160+E170</f>
        <v>2320793412.71</v>
      </c>
      <c r="F106" s="87"/>
      <c r="G106" s="87"/>
      <c r="H106" s="87"/>
      <c r="I106" s="91">
        <f>I107+I112+I121+I124+I136+I143+I151+I153+I160+I170</f>
        <v>1965804680.5799999</v>
      </c>
      <c r="J106" s="92"/>
      <c r="K106" s="3"/>
    </row>
    <row r="107" spans="2:11" ht="23.25" customHeight="1" x14ac:dyDescent="0.25">
      <c r="B107" s="101" t="s">
        <v>321</v>
      </c>
      <c r="C107" s="85" t="s">
        <v>322</v>
      </c>
      <c r="D107" s="86" t="s">
        <v>323</v>
      </c>
      <c r="E107" s="87">
        <f>E108+E109+E110+E111</f>
        <v>236953189.44</v>
      </c>
      <c r="F107" s="87"/>
      <c r="G107" s="87"/>
      <c r="H107" s="87"/>
      <c r="I107" s="91">
        <f>I108+I109+I110+I111</f>
        <v>205323710.12</v>
      </c>
      <c r="J107" s="92"/>
      <c r="K107" s="3"/>
    </row>
    <row r="108" spans="2:11" ht="23.25" customHeight="1" x14ac:dyDescent="0.25">
      <c r="B108" s="94" t="s">
        <v>324</v>
      </c>
      <c r="C108" s="85" t="s">
        <v>325</v>
      </c>
      <c r="D108" s="86" t="s">
        <v>326</v>
      </c>
      <c r="E108" s="95">
        <v>178775297.22999999</v>
      </c>
      <c r="F108" s="95"/>
      <c r="G108" s="95"/>
      <c r="H108" s="95"/>
      <c r="I108" s="99">
        <v>154435194.16999999</v>
      </c>
      <c r="J108" s="100"/>
      <c r="K108" s="3"/>
    </row>
    <row r="109" spans="2:11" ht="15" customHeight="1" x14ac:dyDescent="0.25">
      <c r="B109" s="94" t="s">
        <v>327</v>
      </c>
      <c r="C109" s="85" t="s">
        <v>328</v>
      </c>
      <c r="D109" s="86" t="s">
        <v>329</v>
      </c>
      <c r="E109" s="95">
        <v>4624450</v>
      </c>
      <c r="F109" s="95"/>
      <c r="G109" s="95"/>
      <c r="H109" s="95"/>
      <c r="I109" s="99">
        <v>4552300</v>
      </c>
      <c r="J109" s="100"/>
      <c r="K109" s="3"/>
    </row>
    <row r="110" spans="2:11" ht="15" customHeight="1" x14ac:dyDescent="0.25">
      <c r="B110" s="94" t="s">
        <v>330</v>
      </c>
      <c r="C110" s="85" t="s">
        <v>331</v>
      </c>
      <c r="D110" s="86" t="s">
        <v>332</v>
      </c>
      <c r="E110" s="95">
        <v>53553442.210000001</v>
      </c>
      <c r="F110" s="95"/>
      <c r="G110" s="95"/>
      <c r="H110" s="95"/>
      <c r="I110" s="99">
        <v>46336215.950000003</v>
      </c>
      <c r="J110" s="100"/>
      <c r="K110" s="3"/>
    </row>
    <row r="111" spans="2:11" ht="23.25" customHeight="1" x14ac:dyDescent="0.25">
      <c r="B111" s="94" t="s">
        <v>333</v>
      </c>
      <c r="C111" s="85" t="s">
        <v>334</v>
      </c>
      <c r="D111" s="86" t="s">
        <v>335</v>
      </c>
      <c r="E111" s="95"/>
      <c r="F111" s="95"/>
      <c r="G111" s="95"/>
      <c r="H111" s="95"/>
      <c r="I111" s="99"/>
      <c r="J111" s="100"/>
      <c r="K111" s="3"/>
    </row>
    <row r="112" spans="2:11" ht="15" customHeight="1" x14ac:dyDescent="0.25">
      <c r="B112" s="101" t="s">
        <v>336</v>
      </c>
      <c r="C112" s="85" t="s">
        <v>337</v>
      </c>
      <c r="D112" s="86" t="s">
        <v>338</v>
      </c>
      <c r="E112" s="87">
        <f>E113+E114+E115+E116+E117+E118+E119+E120</f>
        <v>235945694.36000001</v>
      </c>
      <c r="F112" s="87"/>
      <c r="G112" s="87"/>
      <c r="H112" s="87"/>
      <c r="I112" s="91">
        <f>I113+I114+I115+I116+I117+I118+I119+I120</f>
        <v>130645315.29000001</v>
      </c>
      <c r="J112" s="92"/>
      <c r="K112" s="3"/>
    </row>
    <row r="113" spans="2:11" ht="23.25" customHeight="1" x14ac:dyDescent="0.25">
      <c r="B113" s="94" t="s">
        <v>339</v>
      </c>
      <c r="C113" s="85" t="s">
        <v>340</v>
      </c>
      <c r="D113" s="86" t="s">
        <v>341</v>
      </c>
      <c r="E113" s="95">
        <v>1348352.59</v>
      </c>
      <c r="F113" s="95"/>
      <c r="G113" s="95"/>
      <c r="H113" s="95"/>
      <c r="I113" s="99">
        <v>1242206.76</v>
      </c>
      <c r="J113" s="100"/>
      <c r="K113" s="3"/>
    </row>
    <row r="114" spans="2:11" ht="15" customHeight="1" x14ac:dyDescent="0.25">
      <c r="B114" s="94" t="s">
        <v>342</v>
      </c>
      <c r="C114" s="85" t="s">
        <v>343</v>
      </c>
      <c r="D114" s="86" t="s">
        <v>344</v>
      </c>
      <c r="E114" s="95">
        <v>44441646.579999998</v>
      </c>
      <c r="F114" s="95"/>
      <c r="G114" s="95"/>
      <c r="H114" s="95"/>
      <c r="I114" s="99">
        <v>42284401.93</v>
      </c>
      <c r="J114" s="100"/>
      <c r="K114" s="3"/>
    </row>
    <row r="115" spans="2:11" ht="15" customHeight="1" x14ac:dyDescent="0.25">
      <c r="B115" s="94" t="s">
        <v>345</v>
      </c>
      <c r="C115" s="85" t="s">
        <v>346</v>
      </c>
      <c r="D115" s="86" t="s">
        <v>347</v>
      </c>
      <c r="E115" s="95">
        <v>9185847.7599999998</v>
      </c>
      <c r="F115" s="95"/>
      <c r="G115" s="95"/>
      <c r="H115" s="95"/>
      <c r="I115" s="99">
        <v>9284622.1799999997</v>
      </c>
      <c r="J115" s="100"/>
      <c r="K115" s="3"/>
    </row>
    <row r="116" spans="2:11" ht="23.25" customHeight="1" x14ac:dyDescent="0.25">
      <c r="B116" s="94" t="s">
        <v>348</v>
      </c>
      <c r="C116" s="85" t="s">
        <v>349</v>
      </c>
      <c r="D116" s="86" t="s">
        <v>350</v>
      </c>
      <c r="E116" s="95">
        <v>2600</v>
      </c>
      <c r="F116" s="95"/>
      <c r="G116" s="95"/>
      <c r="H116" s="95"/>
      <c r="I116" s="99">
        <v>15800</v>
      </c>
      <c r="J116" s="100"/>
      <c r="K116" s="3"/>
    </row>
    <row r="117" spans="2:11" ht="15" customHeight="1" x14ac:dyDescent="0.25">
      <c r="B117" s="94" t="s">
        <v>351</v>
      </c>
      <c r="C117" s="85" t="s">
        <v>352</v>
      </c>
      <c r="D117" s="86" t="s">
        <v>353</v>
      </c>
      <c r="E117" s="95">
        <v>142750215.83000001</v>
      </c>
      <c r="F117" s="95"/>
      <c r="G117" s="95"/>
      <c r="H117" s="95"/>
      <c r="I117" s="99">
        <v>46966195.939999998</v>
      </c>
      <c r="J117" s="100"/>
      <c r="K117" s="3"/>
    </row>
    <row r="118" spans="2:11" ht="15" customHeight="1" x14ac:dyDescent="0.25">
      <c r="B118" s="94" t="s">
        <v>354</v>
      </c>
      <c r="C118" s="85" t="s">
        <v>355</v>
      </c>
      <c r="D118" s="86" t="s">
        <v>356</v>
      </c>
      <c r="E118" s="95">
        <v>37908708.719999999</v>
      </c>
      <c r="F118" s="95"/>
      <c r="G118" s="95"/>
      <c r="H118" s="95"/>
      <c r="I118" s="99">
        <v>30535369.800000001</v>
      </c>
      <c r="J118" s="100"/>
      <c r="K118" s="3"/>
    </row>
    <row r="119" spans="2:11" ht="15" customHeight="1" x14ac:dyDescent="0.25">
      <c r="B119" s="94" t="s">
        <v>357</v>
      </c>
      <c r="C119" s="85" t="s">
        <v>358</v>
      </c>
      <c r="D119" s="86" t="s">
        <v>359</v>
      </c>
      <c r="E119" s="95">
        <v>308322.88</v>
      </c>
      <c r="F119" s="95"/>
      <c r="G119" s="95"/>
      <c r="H119" s="95"/>
      <c r="I119" s="99">
        <v>316718.68</v>
      </c>
      <c r="J119" s="100"/>
      <c r="K119" s="3"/>
    </row>
    <row r="120" spans="2:11" ht="23.25" customHeight="1" x14ac:dyDescent="0.25">
      <c r="B120" s="94" t="s">
        <v>360</v>
      </c>
      <c r="C120" s="85" t="s">
        <v>361</v>
      </c>
      <c r="D120" s="86" t="s">
        <v>362</v>
      </c>
      <c r="E120" s="95"/>
      <c r="F120" s="95"/>
      <c r="G120" s="95"/>
      <c r="H120" s="95"/>
      <c r="I120" s="99"/>
      <c r="J120" s="100"/>
      <c r="K120" s="3"/>
    </row>
    <row r="121" spans="2:11" ht="15" customHeight="1" x14ac:dyDescent="0.25">
      <c r="B121" s="101" t="s">
        <v>363</v>
      </c>
      <c r="C121" s="85" t="s">
        <v>364</v>
      </c>
      <c r="D121" s="86" t="s">
        <v>365</v>
      </c>
      <c r="E121" s="87">
        <f>E122+E123</f>
        <v>241541.81</v>
      </c>
      <c r="F121" s="87"/>
      <c r="G121" s="87"/>
      <c r="H121" s="87"/>
      <c r="I121" s="91">
        <f>I122+I123</f>
        <v>246533.72</v>
      </c>
      <c r="J121" s="92"/>
      <c r="K121" s="3"/>
    </row>
    <row r="122" spans="2:11" ht="23.25" customHeight="1" x14ac:dyDescent="0.25">
      <c r="B122" s="94" t="s">
        <v>366</v>
      </c>
      <c r="C122" s="85" t="s">
        <v>367</v>
      </c>
      <c r="D122" s="86" t="s">
        <v>368</v>
      </c>
      <c r="E122" s="95">
        <v>241541.81</v>
      </c>
      <c r="F122" s="95"/>
      <c r="G122" s="95"/>
      <c r="H122" s="95"/>
      <c r="I122" s="99">
        <v>246533.72</v>
      </c>
      <c r="J122" s="100"/>
      <c r="K122" s="3"/>
    </row>
    <row r="123" spans="2:11" ht="15" customHeight="1" x14ac:dyDescent="0.25">
      <c r="B123" s="94" t="s">
        <v>369</v>
      </c>
      <c r="C123" s="85" t="s">
        <v>370</v>
      </c>
      <c r="D123" s="86" t="s">
        <v>371</v>
      </c>
      <c r="E123" s="95"/>
      <c r="F123" s="95"/>
      <c r="G123" s="95"/>
      <c r="H123" s="95"/>
      <c r="I123" s="99"/>
      <c r="J123" s="100"/>
      <c r="K123" s="3"/>
    </row>
    <row r="124" spans="2:11" ht="15.75" customHeight="1" thickBot="1" x14ac:dyDescent="0.3">
      <c r="B124" s="101" t="s">
        <v>372</v>
      </c>
      <c r="C124" s="102" t="s">
        <v>373</v>
      </c>
      <c r="D124" s="36" t="s">
        <v>374</v>
      </c>
      <c r="E124" s="123">
        <f>E125+E126+E127+E128+E129+E130+E131+E132+E133+E134+E135</f>
        <v>1585920791.03</v>
      </c>
      <c r="F124" s="123"/>
      <c r="G124" s="123"/>
      <c r="H124" s="123"/>
      <c r="I124" s="124">
        <f>I125+I126+I127+I128+I129+I130+I131+I132+I133+I134+I135</f>
        <v>1468560558.8399999</v>
      </c>
      <c r="J124" s="125"/>
      <c r="K124" s="3"/>
    </row>
    <row r="125" spans="2:11" ht="34.5" customHeight="1" x14ac:dyDescent="0.25">
      <c r="B125" s="112" t="s">
        <v>375</v>
      </c>
      <c r="C125" s="76" t="s">
        <v>376</v>
      </c>
      <c r="D125" s="77" t="s">
        <v>377</v>
      </c>
      <c r="E125" s="113">
        <v>1578521788.4300001</v>
      </c>
      <c r="F125" s="113"/>
      <c r="G125" s="113"/>
      <c r="H125" s="113"/>
      <c r="I125" s="114">
        <v>1464574777.77</v>
      </c>
      <c r="J125" s="115"/>
      <c r="K125" s="3"/>
    </row>
    <row r="126" spans="2:11" ht="23.25" customHeight="1" x14ac:dyDescent="0.25">
      <c r="B126" s="94" t="s">
        <v>378</v>
      </c>
      <c r="C126" s="85" t="s">
        <v>379</v>
      </c>
      <c r="D126" s="86" t="s">
        <v>380</v>
      </c>
      <c r="E126" s="95"/>
      <c r="F126" s="95"/>
      <c r="G126" s="95"/>
      <c r="H126" s="95"/>
      <c r="I126" s="99"/>
      <c r="J126" s="100"/>
      <c r="K126" s="3"/>
    </row>
    <row r="127" spans="2:11" ht="34.5" customHeight="1" x14ac:dyDescent="0.25">
      <c r="B127" s="94" t="s">
        <v>381</v>
      </c>
      <c r="C127" s="85" t="s">
        <v>382</v>
      </c>
      <c r="D127" s="86" t="s">
        <v>383</v>
      </c>
      <c r="E127" s="95"/>
      <c r="F127" s="95"/>
      <c r="G127" s="95"/>
      <c r="H127" s="95"/>
      <c r="I127" s="99"/>
      <c r="J127" s="100"/>
      <c r="K127" s="3"/>
    </row>
    <row r="128" spans="2:11" ht="23.25" customHeight="1" x14ac:dyDescent="0.25">
      <c r="B128" s="94" t="s">
        <v>384</v>
      </c>
      <c r="C128" s="85" t="s">
        <v>385</v>
      </c>
      <c r="D128" s="86" t="s">
        <v>386</v>
      </c>
      <c r="E128" s="95"/>
      <c r="F128" s="95"/>
      <c r="G128" s="95"/>
      <c r="H128" s="95"/>
      <c r="I128" s="99"/>
      <c r="J128" s="100"/>
      <c r="K128" s="3"/>
    </row>
    <row r="129" spans="2:11" ht="34.5" customHeight="1" x14ac:dyDescent="0.25">
      <c r="B129" s="94" t="s">
        <v>387</v>
      </c>
      <c r="C129" s="85" t="s">
        <v>388</v>
      </c>
      <c r="D129" s="86" t="s">
        <v>389</v>
      </c>
      <c r="E129" s="95">
        <v>4330000</v>
      </c>
      <c r="F129" s="95"/>
      <c r="G129" s="95"/>
      <c r="H129" s="95"/>
      <c r="I129" s="99">
        <v>1754697.24</v>
      </c>
      <c r="J129" s="100"/>
      <c r="K129" s="3"/>
    </row>
    <row r="130" spans="2:11" ht="36" customHeight="1" x14ac:dyDescent="0.25">
      <c r="B130" s="94" t="s">
        <v>390</v>
      </c>
      <c r="C130" s="85" t="s">
        <v>391</v>
      </c>
      <c r="D130" s="86" t="s">
        <v>392</v>
      </c>
      <c r="E130" s="95">
        <v>3069002.6</v>
      </c>
      <c r="F130" s="95"/>
      <c r="G130" s="95"/>
      <c r="H130" s="95"/>
      <c r="I130" s="99">
        <v>2231083.83</v>
      </c>
      <c r="J130" s="100"/>
      <c r="K130" s="3"/>
    </row>
    <row r="131" spans="2:11" ht="23.25" customHeight="1" x14ac:dyDescent="0.25">
      <c r="B131" s="94" t="s">
        <v>393</v>
      </c>
      <c r="C131" s="85" t="s">
        <v>394</v>
      </c>
      <c r="D131" s="86" t="s">
        <v>395</v>
      </c>
      <c r="E131" s="95"/>
      <c r="F131" s="95"/>
      <c r="G131" s="95"/>
      <c r="H131" s="95"/>
      <c r="I131" s="99"/>
      <c r="J131" s="100"/>
      <c r="K131" s="3"/>
    </row>
    <row r="132" spans="2:11" ht="34.5" customHeight="1" x14ac:dyDescent="0.25">
      <c r="B132" s="94" t="s">
        <v>396</v>
      </c>
      <c r="C132" s="85" t="s">
        <v>397</v>
      </c>
      <c r="D132" s="86" t="s">
        <v>398</v>
      </c>
      <c r="E132" s="95"/>
      <c r="F132" s="95"/>
      <c r="G132" s="95"/>
      <c r="H132" s="95"/>
      <c r="I132" s="99"/>
      <c r="J132" s="100"/>
      <c r="K132" s="3"/>
    </row>
    <row r="133" spans="2:11" ht="23.25" customHeight="1" x14ac:dyDescent="0.25">
      <c r="B133" s="94" t="s">
        <v>399</v>
      </c>
      <c r="C133" s="85" t="s">
        <v>400</v>
      </c>
      <c r="D133" s="86" t="s">
        <v>401</v>
      </c>
      <c r="E133" s="95"/>
      <c r="F133" s="95"/>
      <c r="G133" s="95"/>
      <c r="H133" s="95"/>
      <c r="I133" s="99"/>
      <c r="J133" s="100"/>
      <c r="K133" s="3"/>
    </row>
    <row r="134" spans="2:11" ht="34.5" customHeight="1" x14ac:dyDescent="0.25">
      <c r="B134" s="94" t="s">
        <v>402</v>
      </c>
      <c r="C134" s="85" t="s">
        <v>403</v>
      </c>
      <c r="D134" s="86" t="s">
        <v>404</v>
      </c>
      <c r="E134" s="95"/>
      <c r="F134" s="95"/>
      <c r="G134" s="95"/>
      <c r="H134" s="95"/>
      <c r="I134" s="99"/>
      <c r="J134" s="100"/>
      <c r="K134" s="3"/>
    </row>
    <row r="135" spans="2:11" ht="34.5" customHeight="1" x14ac:dyDescent="0.25">
      <c r="B135" s="94" t="s">
        <v>405</v>
      </c>
      <c r="C135" s="85" t="s">
        <v>406</v>
      </c>
      <c r="D135" s="86" t="s">
        <v>407</v>
      </c>
      <c r="E135" s="95"/>
      <c r="F135" s="95"/>
      <c r="G135" s="95"/>
      <c r="H135" s="95"/>
      <c r="I135" s="99"/>
      <c r="J135" s="100"/>
      <c r="K135" s="3"/>
    </row>
    <row r="136" spans="2:11" ht="15" customHeight="1" x14ac:dyDescent="0.25">
      <c r="B136" s="101" t="s">
        <v>408</v>
      </c>
      <c r="C136" s="85" t="s">
        <v>409</v>
      </c>
      <c r="D136" s="86" t="s">
        <v>410</v>
      </c>
      <c r="E136" s="87">
        <f>E137+E138+E139+E140+E141+E142</f>
        <v>66996499.229999997</v>
      </c>
      <c r="F136" s="87"/>
      <c r="G136" s="87"/>
      <c r="H136" s="87"/>
      <c r="I136" s="91">
        <f>I137+I138+I139+I140+I141+I142</f>
        <v>81789318.870000005</v>
      </c>
      <c r="J136" s="92"/>
      <c r="K136" s="3"/>
    </row>
    <row r="137" spans="2:11" ht="34.5" customHeight="1" x14ac:dyDescent="0.25">
      <c r="B137" s="94" t="s">
        <v>411</v>
      </c>
      <c r="C137" s="85" t="s">
        <v>412</v>
      </c>
      <c r="D137" s="86" t="s">
        <v>413</v>
      </c>
      <c r="E137" s="95">
        <v>66996499.229999997</v>
      </c>
      <c r="F137" s="95"/>
      <c r="G137" s="95"/>
      <c r="H137" s="95"/>
      <c r="I137" s="99">
        <v>81789318.870000005</v>
      </c>
      <c r="J137" s="100"/>
      <c r="K137" s="3"/>
    </row>
    <row r="138" spans="2:11" ht="23.25" customHeight="1" x14ac:dyDescent="0.25">
      <c r="B138" s="94" t="s">
        <v>414</v>
      </c>
      <c r="C138" s="85" t="s">
        <v>415</v>
      </c>
      <c r="D138" s="86" t="s">
        <v>416</v>
      </c>
      <c r="E138" s="95"/>
      <c r="F138" s="95"/>
      <c r="G138" s="95"/>
      <c r="H138" s="95"/>
      <c r="I138" s="99"/>
      <c r="J138" s="100"/>
      <c r="K138" s="3"/>
    </row>
    <row r="139" spans="2:11" ht="23.25" customHeight="1" x14ac:dyDescent="0.25">
      <c r="B139" s="94" t="s">
        <v>417</v>
      </c>
      <c r="C139" s="85" t="s">
        <v>418</v>
      </c>
      <c r="D139" s="86" t="s">
        <v>419</v>
      </c>
      <c r="E139" s="95"/>
      <c r="F139" s="95"/>
      <c r="G139" s="95"/>
      <c r="H139" s="95"/>
      <c r="I139" s="99"/>
      <c r="J139" s="100"/>
      <c r="K139" s="3"/>
    </row>
    <row r="140" spans="2:11" ht="23.25" customHeight="1" x14ac:dyDescent="0.25">
      <c r="B140" s="94" t="s">
        <v>420</v>
      </c>
      <c r="C140" s="85" t="s">
        <v>421</v>
      </c>
      <c r="D140" s="86" t="s">
        <v>422</v>
      </c>
      <c r="E140" s="95"/>
      <c r="F140" s="95"/>
      <c r="G140" s="95"/>
      <c r="H140" s="95"/>
      <c r="I140" s="99"/>
      <c r="J140" s="100"/>
      <c r="K140" s="3"/>
    </row>
    <row r="141" spans="2:11" ht="23.25" customHeight="1" x14ac:dyDescent="0.25">
      <c r="B141" s="94" t="s">
        <v>423</v>
      </c>
      <c r="C141" s="85" t="s">
        <v>424</v>
      </c>
      <c r="D141" s="86" t="s">
        <v>425</v>
      </c>
      <c r="E141" s="95"/>
      <c r="F141" s="95"/>
      <c r="G141" s="95"/>
      <c r="H141" s="95"/>
      <c r="I141" s="99"/>
      <c r="J141" s="100"/>
      <c r="K141" s="3"/>
    </row>
    <row r="142" spans="2:11" ht="23.25" customHeight="1" x14ac:dyDescent="0.25">
      <c r="B142" s="94" t="s">
        <v>426</v>
      </c>
      <c r="C142" s="85" t="s">
        <v>427</v>
      </c>
      <c r="D142" s="86" t="s">
        <v>428</v>
      </c>
      <c r="E142" s="95"/>
      <c r="F142" s="95"/>
      <c r="G142" s="95"/>
      <c r="H142" s="95"/>
      <c r="I142" s="99"/>
      <c r="J142" s="100"/>
      <c r="K142" s="3"/>
    </row>
    <row r="143" spans="2:11" ht="15.75" customHeight="1" thickBot="1" x14ac:dyDescent="0.3">
      <c r="B143" s="101" t="s">
        <v>429</v>
      </c>
      <c r="C143" s="102" t="s">
        <v>430</v>
      </c>
      <c r="D143" s="36" t="s">
        <v>431</v>
      </c>
      <c r="E143" s="123">
        <f>E144+E145+E146+E147+E148+E149+E150</f>
        <v>122662057.79000001</v>
      </c>
      <c r="F143" s="123"/>
      <c r="G143" s="123"/>
      <c r="H143" s="123"/>
      <c r="I143" s="124">
        <f>I144+I145+I146+I147+I148+I149+I150</f>
        <v>65170083.119999997</v>
      </c>
      <c r="J143" s="125"/>
      <c r="K143" s="3"/>
    </row>
    <row r="144" spans="2:11" ht="34.5" customHeight="1" x14ac:dyDescent="0.25">
      <c r="B144" s="94" t="s">
        <v>432</v>
      </c>
      <c r="C144" s="76" t="s">
        <v>433</v>
      </c>
      <c r="D144" s="77" t="s">
        <v>434</v>
      </c>
      <c r="E144" s="113"/>
      <c r="F144" s="113"/>
      <c r="G144" s="113"/>
      <c r="H144" s="113"/>
      <c r="I144" s="114"/>
      <c r="J144" s="115"/>
      <c r="K144" s="3"/>
    </row>
    <row r="145" spans="2:11" ht="23.25" customHeight="1" x14ac:dyDescent="0.25">
      <c r="B145" s="94" t="s">
        <v>435</v>
      </c>
      <c r="C145" s="85" t="s">
        <v>436</v>
      </c>
      <c r="D145" s="86" t="s">
        <v>437</v>
      </c>
      <c r="E145" s="95">
        <v>112417531.54000001</v>
      </c>
      <c r="F145" s="95"/>
      <c r="G145" s="95"/>
      <c r="H145" s="95"/>
      <c r="I145" s="99">
        <v>56033839.969999999</v>
      </c>
      <c r="J145" s="100"/>
      <c r="K145" s="3"/>
    </row>
    <row r="146" spans="2:11" ht="23.25" customHeight="1" x14ac:dyDescent="0.25">
      <c r="B146" s="94" t="s">
        <v>438</v>
      </c>
      <c r="C146" s="85" t="s">
        <v>439</v>
      </c>
      <c r="D146" s="86" t="s">
        <v>440</v>
      </c>
      <c r="E146" s="95"/>
      <c r="F146" s="95"/>
      <c r="G146" s="95"/>
      <c r="H146" s="95"/>
      <c r="I146" s="99"/>
      <c r="J146" s="100"/>
      <c r="K146" s="3"/>
    </row>
    <row r="147" spans="2:11" ht="23.25" customHeight="1" x14ac:dyDescent="0.25">
      <c r="B147" s="94" t="s">
        <v>441</v>
      </c>
      <c r="C147" s="85" t="s">
        <v>442</v>
      </c>
      <c r="D147" s="86" t="s">
        <v>443</v>
      </c>
      <c r="E147" s="95">
        <v>9268016.4499999993</v>
      </c>
      <c r="F147" s="95"/>
      <c r="G147" s="95"/>
      <c r="H147" s="95"/>
      <c r="I147" s="99">
        <v>8541560.0800000001</v>
      </c>
      <c r="J147" s="100"/>
      <c r="K147" s="3"/>
    </row>
    <row r="148" spans="2:11" ht="34.5" customHeight="1" x14ac:dyDescent="0.25">
      <c r="B148" s="94" t="s">
        <v>444</v>
      </c>
      <c r="C148" s="85" t="s">
        <v>445</v>
      </c>
      <c r="D148" s="86" t="s">
        <v>446</v>
      </c>
      <c r="E148" s="95"/>
      <c r="F148" s="95"/>
      <c r="G148" s="95"/>
      <c r="H148" s="95"/>
      <c r="I148" s="99"/>
      <c r="J148" s="100"/>
      <c r="K148" s="3"/>
    </row>
    <row r="149" spans="2:11" ht="23.25" customHeight="1" x14ac:dyDescent="0.25">
      <c r="B149" s="94" t="s">
        <v>447</v>
      </c>
      <c r="C149" s="85" t="s">
        <v>448</v>
      </c>
      <c r="D149" s="86" t="s">
        <v>449</v>
      </c>
      <c r="E149" s="95">
        <v>976509.8</v>
      </c>
      <c r="F149" s="95"/>
      <c r="G149" s="95"/>
      <c r="H149" s="95"/>
      <c r="I149" s="99">
        <v>594683.06999999995</v>
      </c>
      <c r="J149" s="100"/>
      <c r="K149" s="3"/>
    </row>
    <row r="150" spans="2:11" ht="15" customHeight="1" x14ac:dyDescent="0.25">
      <c r="B150" s="94" t="s">
        <v>450</v>
      </c>
      <c r="C150" s="85" t="s">
        <v>451</v>
      </c>
      <c r="D150" s="86" t="s">
        <v>452</v>
      </c>
      <c r="E150" s="95"/>
      <c r="F150" s="95"/>
      <c r="G150" s="95"/>
      <c r="H150" s="95"/>
      <c r="I150" s="99"/>
      <c r="J150" s="100"/>
      <c r="K150" s="3"/>
    </row>
    <row r="151" spans="2:11" ht="15" customHeight="1" x14ac:dyDescent="0.25">
      <c r="B151" s="101" t="s">
        <v>453</v>
      </c>
      <c r="C151" s="85" t="s">
        <v>454</v>
      </c>
      <c r="D151" s="86" t="s">
        <v>455</v>
      </c>
      <c r="E151" s="87">
        <f>E152</f>
        <v>0</v>
      </c>
      <c r="F151" s="87"/>
      <c r="G151" s="87"/>
      <c r="H151" s="87"/>
      <c r="I151" s="91">
        <f>I152</f>
        <v>0</v>
      </c>
      <c r="J151" s="92"/>
      <c r="K151" s="3"/>
    </row>
    <row r="152" spans="2:11" ht="23.25" customHeight="1" x14ac:dyDescent="0.25">
      <c r="B152" s="94" t="s">
        <v>456</v>
      </c>
      <c r="C152" s="85" t="s">
        <v>457</v>
      </c>
      <c r="D152" s="86" t="s">
        <v>458</v>
      </c>
      <c r="E152" s="95"/>
      <c r="F152" s="95"/>
      <c r="G152" s="95"/>
      <c r="H152" s="95"/>
      <c r="I152" s="99"/>
      <c r="J152" s="100"/>
      <c r="K152" s="3"/>
    </row>
    <row r="153" spans="2:11" ht="23.25" customHeight="1" x14ac:dyDescent="0.25">
      <c r="B153" s="101" t="s">
        <v>459</v>
      </c>
      <c r="C153" s="85" t="s">
        <v>460</v>
      </c>
      <c r="D153" s="86" t="s">
        <v>461</v>
      </c>
      <c r="E153" s="87">
        <f>E154+E155+E156+E157+E158+E159</f>
        <v>54773254.259999998</v>
      </c>
      <c r="F153" s="87"/>
      <c r="G153" s="87"/>
      <c r="H153" s="87"/>
      <c r="I153" s="91">
        <f>I154+I155+I156+I157+I158+I159</f>
        <v>341506.18</v>
      </c>
      <c r="J153" s="92"/>
      <c r="K153" s="3"/>
    </row>
    <row r="154" spans="2:11" ht="34.5" customHeight="1" x14ac:dyDescent="0.25">
      <c r="B154" s="94" t="s">
        <v>462</v>
      </c>
      <c r="C154" s="85" t="s">
        <v>463</v>
      </c>
      <c r="D154" s="86" t="s">
        <v>464</v>
      </c>
      <c r="E154" s="95">
        <v>54773254.259999998</v>
      </c>
      <c r="F154" s="95"/>
      <c r="G154" s="95"/>
      <c r="H154" s="95"/>
      <c r="I154" s="99">
        <v>341506.18</v>
      </c>
      <c r="J154" s="100"/>
      <c r="K154" s="3"/>
    </row>
    <row r="155" spans="2:11" ht="23.25" customHeight="1" x14ac:dyDescent="0.25">
      <c r="B155" s="94" t="s">
        <v>465</v>
      </c>
      <c r="C155" s="85" t="s">
        <v>466</v>
      </c>
      <c r="D155" s="86" t="s">
        <v>467</v>
      </c>
      <c r="E155" s="95"/>
      <c r="F155" s="95"/>
      <c r="G155" s="95"/>
      <c r="H155" s="95"/>
      <c r="I155" s="99"/>
      <c r="J155" s="100"/>
      <c r="K155" s="3"/>
    </row>
    <row r="156" spans="2:11" ht="34.5" customHeight="1" x14ac:dyDescent="0.25">
      <c r="B156" s="94" t="s">
        <v>468</v>
      </c>
      <c r="C156" s="85" t="s">
        <v>469</v>
      </c>
      <c r="D156" s="86" t="s">
        <v>470</v>
      </c>
      <c r="E156" s="95"/>
      <c r="F156" s="95"/>
      <c r="G156" s="95"/>
      <c r="H156" s="95"/>
      <c r="I156" s="99"/>
      <c r="J156" s="100"/>
      <c r="K156" s="3"/>
    </row>
    <row r="157" spans="2:11" ht="23.25" customHeight="1" x14ac:dyDescent="0.25">
      <c r="B157" s="94" t="s">
        <v>471</v>
      </c>
      <c r="C157" s="85" t="s">
        <v>472</v>
      </c>
      <c r="D157" s="86" t="s">
        <v>473</v>
      </c>
      <c r="E157" s="95"/>
      <c r="F157" s="95"/>
      <c r="G157" s="95"/>
      <c r="H157" s="95"/>
      <c r="I157" s="99"/>
      <c r="J157" s="100"/>
      <c r="K157" s="3"/>
    </row>
    <row r="158" spans="2:11" ht="34.5" customHeight="1" x14ac:dyDescent="0.25">
      <c r="B158" s="94" t="s">
        <v>474</v>
      </c>
      <c r="C158" s="85" t="s">
        <v>475</v>
      </c>
      <c r="D158" s="86" t="s">
        <v>476</v>
      </c>
      <c r="E158" s="95"/>
      <c r="F158" s="95"/>
      <c r="G158" s="95"/>
      <c r="H158" s="95"/>
      <c r="I158" s="99"/>
      <c r="J158" s="100"/>
      <c r="K158" s="3"/>
    </row>
    <row r="159" spans="2:11" ht="34.5" customHeight="1" x14ac:dyDescent="0.25">
      <c r="B159" s="94" t="s">
        <v>477</v>
      </c>
      <c r="C159" s="85" t="s">
        <v>478</v>
      </c>
      <c r="D159" s="86" t="s">
        <v>479</v>
      </c>
      <c r="E159" s="95"/>
      <c r="F159" s="95"/>
      <c r="G159" s="95"/>
      <c r="H159" s="95"/>
      <c r="I159" s="99"/>
      <c r="J159" s="100"/>
      <c r="K159" s="3"/>
    </row>
    <row r="160" spans="2:11" ht="15.75" customHeight="1" thickBot="1" x14ac:dyDescent="0.3">
      <c r="B160" s="101" t="s">
        <v>480</v>
      </c>
      <c r="C160" s="102" t="s">
        <v>481</v>
      </c>
      <c r="D160" s="36" t="s">
        <v>482</v>
      </c>
      <c r="E160" s="123">
        <f>E161+E162+E163+E164+E165+E166+E167+E168+E169</f>
        <v>5073117.1500000004</v>
      </c>
      <c r="F160" s="123"/>
      <c r="G160" s="123"/>
      <c r="H160" s="123"/>
      <c r="I160" s="124">
        <f>I161+I162+I163+I164+I165+I166+I167+I168+I169</f>
        <v>3567002.87</v>
      </c>
      <c r="J160" s="125"/>
      <c r="K160" s="3"/>
    </row>
    <row r="161" spans="2:11" ht="23.25" customHeight="1" x14ac:dyDescent="0.25">
      <c r="B161" s="112" t="s">
        <v>483</v>
      </c>
      <c r="C161" s="76" t="s">
        <v>484</v>
      </c>
      <c r="D161" s="77" t="s">
        <v>485</v>
      </c>
      <c r="E161" s="113">
        <v>1442938.97</v>
      </c>
      <c r="F161" s="113"/>
      <c r="G161" s="113"/>
      <c r="H161" s="113"/>
      <c r="I161" s="114">
        <v>1043852.46</v>
      </c>
      <c r="J161" s="115"/>
      <c r="K161" s="3"/>
    </row>
    <row r="162" spans="2:11" ht="23.25" customHeight="1" x14ac:dyDescent="0.25">
      <c r="B162" s="94" t="s">
        <v>486</v>
      </c>
      <c r="C162" s="85" t="s">
        <v>487</v>
      </c>
      <c r="D162" s="86" t="s">
        <v>488</v>
      </c>
      <c r="E162" s="95">
        <v>525</v>
      </c>
      <c r="F162" s="95"/>
      <c r="G162" s="95"/>
      <c r="H162" s="95"/>
      <c r="I162" s="99"/>
      <c r="J162" s="100"/>
      <c r="K162" s="3"/>
    </row>
    <row r="163" spans="2:11" ht="23.25" customHeight="1" x14ac:dyDescent="0.25">
      <c r="B163" s="94" t="s">
        <v>489</v>
      </c>
      <c r="C163" s="85" t="s">
        <v>490</v>
      </c>
      <c r="D163" s="86" t="s">
        <v>491</v>
      </c>
      <c r="E163" s="95"/>
      <c r="F163" s="95"/>
      <c r="G163" s="95"/>
      <c r="H163" s="95"/>
      <c r="I163" s="99"/>
      <c r="J163" s="100"/>
      <c r="K163" s="3"/>
    </row>
    <row r="164" spans="2:11" ht="15" customHeight="1" x14ac:dyDescent="0.25">
      <c r="B164" s="94" t="s">
        <v>492</v>
      </c>
      <c r="C164" s="85" t="s">
        <v>493</v>
      </c>
      <c r="D164" s="86" t="s">
        <v>494</v>
      </c>
      <c r="E164" s="95"/>
      <c r="F164" s="95"/>
      <c r="G164" s="95"/>
      <c r="H164" s="95"/>
      <c r="I164" s="99"/>
      <c r="J164" s="100"/>
      <c r="K164" s="3"/>
    </row>
    <row r="165" spans="2:11" ht="15" customHeight="1" x14ac:dyDescent="0.25">
      <c r="B165" s="94" t="s">
        <v>495</v>
      </c>
      <c r="C165" s="85" t="s">
        <v>496</v>
      </c>
      <c r="D165" s="86" t="s">
        <v>497</v>
      </c>
      <c r="E165" s="95">
        <v>1500</v>
      </c>
      <c r="F165" s="95"/>
      <c r="G165" s="95"/>
      <c r="H165" s="95"/>
      <c r="I165" s="99">
        <v>60171</v>
      </c>
      <c r="J165" s="100"/>
      <c r="K165" s="3"/>
    </row>
    <row r="166" spans="2:11" ht="23.25" customHeight="1" x14ac:dyDescent="0.25">
      <c r="B166" s="94" t="s">
        <v>498</v>
      </c>
      <c r="C166" s="85" t="s">
        <v>499</v>
      </c>
      <c r="D166" s="86" t="s">
        <v>500</v>
      </c>
      <c r="E166" s="95">
        <v>43122.5</v>
      </c>
      <c r="F166" s="95"/>
      <c r="G166" s="95"/>
      <c r="H166" s="95"/>
      <c r="I166" s="99">
        <v>33900</v>
      </c>
      <c r="J166" s="100"/>
      <c r="K166" s="3"/>
    </row>
    <row r="167" spans="2:11" ht="15" customHeight="1" x14ac:dyDescent="0.25">
      <c r="B167" s="94" t="s">
        <v>501</v>
      </c>
      <c r="C167" s="85" t="s">
        <v>502</v>
      </c>
      <c r="D167" s="86" t="s">
        <v>503</v>
      </c>
      <c r="E167" s="95">
        <v>3585030.68</v>
      </c>
      <c r="F167" s="95"/>
      <c r="G167" s="95"/>
      <c r="H167" s="95"/>
      <c r="I167" s="99">
        <v>2429079.41</v>
      </c>
      <c r="J167" s="100"/>
      <c r="K167" s="3"/>
    </row>
    <row r="168" spans="2:11" ht="23.25" customHeight="1" x14ac:dyDescent="0.25">
      <c r="B168" s="94" t="s">
        <v>504</v>
      </c>
      <c r="C168" s="85" t="s">
        <v>505</v>
      </c>
      <c r="D168" s="86" t="s">
        <v>506</v>
      </c>
      <c r="E168" s="95"/>
      <c r="F168" s="95"/>
      <c r="G168" s="95"/>
      <c r="H168" s="95"/>
      <c r="I168" s="99"/>
      <c r="J168" s="100"/>
      <c r="K168" s="3"/>
    </row>
    <row r="169" spans="2:11" ht="23.25" customHeight="1" x14ac:dyDescent="0.25">
      <c r="B169" s="94" t="s">
        <v>507</v>
      </c>
      <c r="C169" s="85" t="s">
        <v>508</v>
      </c>
      <c r="D169" s="86" t="s">
        <v>509</v>
      </c>
      <c r="E169" s="95"/>
      <c r="F169" s="95"/>
      <c r="G169" s="95"/>
      <c r="H169" s="95"/>
      <c r="I169" s="99"/>
      <c r="J169" s="100"/>
      <c r="K169" s="3"/>
    </row>
    <row r="170" spans="2:11" ht="15" customHeight="1" x14ac:dyDescent="0.25">
      <c r="B170" s="101" t="s">
        <v>510</v>
      </c>
      <c r="C170" s="85" t="s">
        <v>511</v>
      </c>
      <c r="D170" s="86" t="s">
        <v>512</v>
      </c>
      <c r="E170" s="87">
        <f>E171+E172+E173+E174+E175+E176+E177</f>
        <v>12227267.639999999</v>
      </c>
      <c r="F170" s="87"/>
      <c r="G170" s="87"/>
      <c r="H170" s="87"/>
      <c r="I170" s="91">
        <f>I171+I172+I173+I174+I175+I176+I177</f>
        <v>10160651.57</v>
      </c>
      <c r="J170" s="92"/>
      <c r="K170" s="3"/>
    </row>
    <row r="171" spans="2:11" ht="34.5" customHeight="1" x14ac:dyDescent="0.25">
      <c r="B171" s="94" t="s">
        <v>513</v>
      </c>
      <c r="C171" s="85" t="s">
        <v>514</v>
      </c>
      <c r="D171" s="86" t="s">
        <v>515</v>
      </c>
      <c r="E171" s="95"/>
      <c r="F171" s="95"/>
      <c r="G171" s="95"/>
      <c r="H171" s="95"/>
      <c r="I171" s="99"/>
      <c r="J171" s="100"/>
      <c r="K171" s="3"/>
    </row>
    <row r="172" spans="2:11" ht="15" customHeight="1" x14ac:dyDescent="0.25">
      <c r="B172" s="94" t="s">
        <v>240</v>
      </c>
      <c r="C172" s="85" t="s">
        <v>516</v>
      </c>
      <c r="D172" s="86" t="s">
        <v>517</v>
      </c>
      <c r="E172" s="95"/>
      <c r="F172" s="95"/>
      <c r="G172" s="95"/>
      <c r="H172" s="95"/>
      <c r="I172" s="99"/>
      <c r="J172" s="100"/>
      <c r="K172" s="3"/>
    </row>
    <row r="173" spans="2:11" ht="15" customHeight="1" x14ac:dyDescent="0.25">
      <c r="B173" s="94" t="s">
        <v>243</v>
      </c>
      <c r="C173" s="85" t="s">
        <v>518</v>
      </c>
      <c r="D173" s="86" t="s">
        <v>519</v>
      </c>
      <c r="E173" s="95">
        <v>6819588.8499999996</v>
      </c>
      <c r="F173" s="95"/>
      <c r="G173" s="95"/>
      <c r="H173" s="95"/>
      <c r="I173" s="99">
        <v>4953321.4000000004</v>
      </c>
      <c r="J173" s="100"/>
      <c r="K173" s="3"/>
    </row>
    <row r="174" spans="2:11" ht="15" customHeight="1" x14ac:dyDescent="0.25">
      <c r="B174" s="94" t="s">
        <v>246</v>
      </c>
      <c r="C174" s="85" t="s">
        <v>520</v>
      </c>
      <c r="D174" s="86" t="s">
        <v>521</v>
      </c>
      <c r="E174" s="95"/>
      <c r="F174" s="95"/>
      <c r="G174" s="95"/>
      <c r="H174" s="95"/>
      <c r="I174" s="99"/>
      <c r="J174" s="100"/>
      <c r="K174" s="3"/>
    </row>
    <row r="175" spans="2:11" ht="15" customHeight="1" x14ac:dyDescent="0.25">
      <c r="B175" s="94" t="s">
        <v>249</v>
      </c>
      <c r="C175" s="85" t="s">
        <v>522</v>
      </c>
      <c r="D175" s="86" t="s">
        <v>523</v>
      </c>
      <c r="E175" s="95">
        <v>32762</v>
      </c>
      <c r="F175" s="95"/>
      <c r="G175" s="95"/>
      <c r="H175" s="95"/>
      <c r="I175" s="99">
        <v>51988.75</v>
      </c>
      <c r="J175" s="100"/>
      <c r="K175" s="3"/>
    </row>
    <row r="176" spans="2:11" ht="15" customHeight="1" x14ac:dyDescent="0.25">
      <c r="B176" s="94" t="s">
        <v>524</v>
      </c>
      <c r="C176" s="85" t="s">
        <v>525</v>
      </c>
      <c r="D176" s="86" t="s">
        <v>526</v>
      </c>
      <c r="E176" s="95">
        <v>3139400.78</v>
      </c>
      <c r="F176" s="95"/>
      <c r="G176" s="95"/>
      <c r="H176" s="95"/>
      <c r="I176" s="99">
        <v>3081744.28</v>
      </c>
      <c r="J176" s="100"/>
      <c r="K176" s="3"/>
    </row>
    <row r="177" spans="2:11" ht="15" customHeight="1" x14ac:dyDescent="0.25">
      <c r="B177" s="94" t="s">
        <v>527</v>
      </c>
      <c r="C177" s="85" t="s">
        <v>528</v>
      </c>
      <c r="D177" s="86" t="s">
        <v>529</v>
      </c>
      <c r="E177" s="95">
        <v>2235516.0099999998</v>
      </c>
      <c r="F177" s="95"/>
      <c r="G177" s="95"/>
      <c r="H177" s="95"/>
      <c r="I177" s="99">
        <v>2073597.14</v>
      </c>
      <c r="J177" s="100"/>
      <c r="K177" s="3"/>
    </row>
    <row r="178" spans="2:11" ht="15" customHeight="1" x14ac:dyDescent="0.25">
      <c r="B178" s="116" t="s">
        <v>530</v>
      </c>
      <c r="C178" s="85" t="s">
        <v>531</v>
      </c>
      <c r="D178" s="86"/>
      <c r="E178" s="87">
        <f>E179+E188</f>
        <v>54022255.93</v>
      </c>
      <c r="F178" s="87"/>
      <c r="G178" s="87"/>
      <c r="H178" s="87"/>
      <c r="I178" s="91">
        <f>I179+I188</f>
        <v>311070442.83000004</v>
      </c>
      <c r="J178" s="92"/>
      <c r="K178" s="3"/>
    </row>
    <row r="179" spans="2:11" ht="23.25" customHeight="1" x14ac:dyDescent="0.25">
      <c r="B179" s="101" t="s">
        <v>532</v>
      </c>
      <c r="C179" s="85" t="s">
        <v>533</v>
      </c>
      <c r="D179" s="86"/>
      <c r="E179" s="87">
        <f>E180+E181+E182+E183+E186+E187</f>
        <v>54022255.93</v>
      </c>
      <c r="F179" s="87"/>
      <c r="G179" s="87"/>
      <c r="H179" s="87"/>
      <c r="I179" s="91">
        <f>I180+I181+I182+I183+I186+I187</f>
        <v>311070442.83000004</v>
      </c>
      <c r="J179" s="92"/>
      <c r="K179" s="3"/>
    </row>
    <row r="180" spans="2:11" ht="23.25" customHeight="1" x14ac:dyDescent="0.25">
      <c r="B180" s="94" t="s">
        <v>534</v>
      </c>
      <c r="C180" s="85" t="s">
        <v>535</v>
      </c>
      <c r="D180" s="86" t="s">
        <v>536</v>
      </c>
      <c r="E180" s="95">
        <v>53709675.93</v>
      </c>
      <c r="F180" s="95"/>
      <c r="G180" s="95"/>
      <c r="H180" s="95"/>
      <c r="I180" s="99">
        <v>229301074.94</v>
      </c>
      <c r="J180" s="100"/>
      <c r="K180" s="3"/>
    </row>
    <row r="181" spans="2:11" ht="15" customHeight="1" x14ac:dyDescent="0.25">
      <c r="B181" s="94" t="s">
        <v>229</v>
      </c>
      <c r="C181" s="85" t="s">
        <v>537</v>
      </c>
      <c r="D181" s="86" t="s">
        <v>538</v>
      </c>
      <c r="E181" s="95"/>
      <c r="F181" s="95"/>
      <c r="G181" s="95"/>
      <c r="H181" s="95"/>
      <c r="I181" s="99"/>
      <c r="J181" s="100"/>
      <c r="K181" s="3"/>
    </row>
    <row r="182" spans="2:11" ht="15" customHeight="1" x14ac:dyDescent="0.25">
      <c r="B182" s="94" t="s">
        <v>232</v>
      </c>
      <c r="C182" s="85" t="s">
        <v>539</v>
      </c>
      <c r="D182" s="86" t="s">
        <v>540</v>
      </c>
      <c r="E182" s="95"/>
      <c r="F182" s="95"/>
      <c r="G182" s="95"/>
      <c r="H182" s="95"/>
      <c r="I182" s="99"/>
      <c r="J182" s="100"/>
      <c r="K182" s="3"/>
    </row>
    <row r="183" spans="2:11" ht="15" customHeight="1" x14ac:dyDescent="0.25">
      <c r="B183" s="94" t="s">
        <v>235</v>
      </c>
      <c r="C183" s="85" t="s">
        <v>541</v>
      </c>
      <c r="D183" s="86" t="s">
        <v>512</v>
      </c>
      <c r="E183" s="87">
        <f>E184+E185</f>
        <v>0</v>
      </c>
      <c r="F183" s="87"/>
      <c r="G183" s="87"/>
      <c r="H183" s="87"/>
      <c r="I183" s="91">
        <f>I184+I185</f>
        <v>243051.8</v>
      </c>
      <c r="J183" s="92"/>
      <c r="K183" s="3"/>
    </row>
    <row r="184" spans="2:11" ht="23.25" customHeight="1" x14ac:dyDescent="0.25">
      <c r="B184" s="117" t="s">
        <v>542</v>
      </c>
      <c r="C184" s="85" t="s">
        <v>543</v>
      </c>
      <c r="D184" s="86" t="s">
        <v>526</v>
      </c>
      <c r="E184" s="95"/>
      <c r="F184" s="95"/>
      <c r="G184" s="95"/>
      <c r="H184" s="95"/>
      <c r="I184" s="99"/>
      <c r="J184" s="100"/>
      <c r="K184" s="3"/>
    </row>
    <row r="185" spans="2:11" ht="15" customHeight="1" x14ac:dyDescent="0.25">
      <c r="B185" s="117" t="s">
        <v>544</v>
      </c>
      <c r="C185" s="85" t="s">
        <v>545</v>
      </c>
      <c r="D185" s="86" t="s">
        <v>546</v>
      </c>
      <c r="E185" s="95"/>
      <c r="F185" s="95"/>
      <c r="G185" s="95"/>
      <c r="H185" s="95"/>
      <c r="I185" s="99">
        <v>243051.8</v>
      </c>
      <c r="J185" s="100"/>
      <c r="K185" s="3"/>
    </row>
    <row r="186" spans="2:11" ht="15" customHeight="1" x14ac:dyDescent="0.25">
      <c r="B186" s="94" t="s">
        <v>547</v>
      </c>
      <c r="C186" s="85" t="s">
        <v>548</v>
      </c>
      <c r="D186" s="86" t="s">
        <v>549</v>
      </c>
      <c r="E186" s="95"/>
      <c r="F186" s="95"/>
      <c r="G186" s="95"/>
      <c r="H186" s="95"/>
      <c r="I186" s="99"/>
      <c r="J186" s="100"/>
      <c r="K186" s="3"/>
    </row>
    <row r="187" spans="2:11" ht="15" customHeight="1" x14ac:dyDescent="0.25">
      <c r="B187" s="119" t="s">
        <v>550</v>
      </c>
      <c r="C187" s="85" t="s">
        <v>551</v>
      </c>
      <c r="D187" s="86" t="s">
        <v>552</v>
      </c>
      <c r="E187" s="95">
        <v>312580</v>
      </c>
      <c r="F187" s="95"/>
      <c r="G187" s="95"/>
      <c r="H187" s="95"/>
      <c r="I187" s="99">
        <v>81526316.090000004</v>
      </c>
      <c r="J187" s="100"/>
      <c r="K187" s="3"/>
    </row>
    <row r="188" spans="2:11" ht="15" customHeight="1" x14ac:dyDescent="0.25">
      <c r="B188" s="101" t="s">
        <v>553</v>
      </c>
      <c r="C188" s="85" t="s">
        <v>554</v>
      </c>
      <c r="D188" s="86"/>
      <c r="E188" s="87">
        <f>E189+E190+E191+E201</f>
        <v>0</v>
      </c>
      <c r="F188" s="87"/>
      <c r="G188" s="87"/>
      <c r="H188" s="87"/>
      <c r="I188" s="91">
        <f>I189+I190+I191+I201</f>
        <v>0</v>
      </c>
      <c r="J188" s="92"/>
      <c r="K188" s="3"/>
    </row>
    <row r="189" spans="2:11" ht="23.25" customHeight="1" x14ac:dyDescent="0.25">
      <c r="B189" s="119" t="s">
        <v>264</v>
      </c>
      <c r="C189" s="85" t="s">
        <v>555</v>
      </c>
      <c r="D189" s="86" t="s">
        <v>556</v>
      </c>
      <c r="E189" s="95"/>
      <c r="F189" s="95"/>
      <c r="G189" s="95"/>
      <c r="H189" s="95"/>
      <c r="I189" s="99"/>
      <c r="J189" s="100"/>
      <c r="K189" s="3"/>
    </row>
    <row r="190" spans="2:11" ht="15.75" customHeight="1" thickBot="1" x14ac:dyDescent="0.3">
      <c r="B190" s="119" t="s">
        <v>267</v>
      </c>
      <c r="C190" s="102" t="s">
        <v>557</v>
      </c>
      <c r="D190" s="36" t="s">
        <v>558</v>
      </c>
      <c r="E190" s="103"/>
      <c r="F190" s="103"/>
      <c r="G190" s="103"/>
      <c r="H190" s="103"/>
      <c r="I190" s="107"/>
      <c r="J190" s="108"/>
      <c r="K190" s="3"/>
    </row>
    <row r="191" spans="2:11" ht="15" customHeight="1" x14ac:dyDescent="0.25">
      <c r="B191" s="93" t="s">
        <v>560</v>
      </c>
      <c r="C191" s="76" t="s">
        <v>561</v>
      </c>
      <c r="D191" s="77" t="s">
        <v>562</v>
      </c>
      <c r="E191" s="113">
        <f>E192+E193+E194+E195+E196+E197+E198+E199+E200</f>
        <v>0</v>
      </c>
      <c r="F191" s="113"/>
      <c r="G191" s="113"/>
      <c r="H191" s="113"/>
      <c r="I191" s="82">
        <f>I192+I193+I194+I195+I196+I197+I198+I199+I200</f>
        <v>0</v>
      </c>
      <c r="J191" s="83"/>
      <c r="K191" s="3"/>
    </row>
    <row r="192" spans="2:11" ht="23.25" customHeight="1" x14ac:dyDescent="0.25">
      <c r="B192" s="119" t="s">
        <v>563</v>
      </c>
      <c r="C192" s="85" t="s">
        <v>564</v>
      </c>
      <c r="D192" s="86" t="s">
        <v>565</v>
      </c>
      <c r="E192" s="95"/>
      <c r="F192" s="95"/>
      <c r="G192" s="95"/>
      <c r="H192" s="95"/>
      <c r="I192" s="99"/>
      <c r="J192" s="100"/>
      <c r="K192" s="3"/>
    </row>
    <row r="193" spans="2:11" ht="15" customHeight="1" x14ac:dyDescent="0.25">
      <c r="B193" s="119" t="s">
        <v>566</v>
      </c>
      <c r="C193" s="85" t="s">
        <v>567</v>
      </c>
      <c r="D193" s="86" t="s">
        <v>568</v>
      </c>
      <c r="E193" s="95"/>
      <c r="F193" s="95"/>
      <c r="G193" s="95"/>
      <c r="H193" s="95"/>
      <c r="I193" s="99"/>
      <c r="J193" s="100"/>
      <c r="K193" s="3"/>
    </row>
    <row r="194" spans="2:11" ht="23.25" customHeight="1" x14ac:dyDescent="0.25">
      <c r="B194" s="119" t="s">
        <v>569</v>
      </c>
      <c r="C194" s="85" t="s">
        <v>570</v>
      </c>
      <c r="D194" s="86" t="s">
        <v>571</v>
      </c>
      <c r="E194" s="95"/>
      <c r="F194" s="95"/>
      <c r="G194" s="95"/>
      <c r="H194" s="95"/>
      <c r="I194" s="99"/>
      <c r="J194" s="100"/>
      <c r="K194" s="3"/>
    </row>
    <row r="195" spans="2:11" ht="15" customHeight="1" x14ac:dyDescent="0.25">
      <c r="B195" s="119" t="s">
        <v>572</v>
      </c>
      <c r="C195" s="85" t="s">
        <v>573</v>
      </c>
      <c r="D195" s="86" t="s">
        <v>574</v>
      </c>
      <c r="E195" s="95"/>
      <c r="F195" s="95"/>
      <c r="G195" s="95"/>
      <c r="H195" s="95"/>
      <c r="I195" s="99"/>
      <c r="J195" s="100"/>
      <c r="K195" s="3"/>
    </row>
    <row r="196" spans="2:11" ht="15" customHeight="1" x14ac:dyDescent="0.25">
      <c r="B196" s="119" t="s">
        <v>575</v>
      </c>
      <c r="C196" s="85" t="s">
        <v>576</v>
      </c>
      <c r="D196" s="86" t="s">
        <v>577</v>
      </c>
      <c r="E196" s="95"/>
      <c r="F196" s="95"/>
      <c r="G196" s="95"/>
      <c r="H196" s="95"/>
      <c r="I196" s="99"/>
      <c r="J196" s="100"/>
      <c r="K196" s="3"/>
    </row>
    <row r="197" spans="2:11" ht="23.25" customHeight="1" x14ac:dyDescent="0.25">
      <c r="B197" s="119" t="s">
        <v>578</v>
      </c>
      <c r="C197" s="85" t="s">
        <v>579</v>
      </c>
      <c r="D197" s="86" t="s">
        <v>580</v>
      </c>
      <c r="E197" s="95"/>
      <c r="F197" s="95"/>
      <c r="G197" s="95"/>
      <c r="H197" s="95"/>
      <c r="I197" s="99"/>
      <c r="J197" s="100"/>
      <c r="K197" s="3"/>
    </row>
    <row r="198" spans="2:11" ht="15" customHeight="1" x14ac:dyDescent="0.25">
      <c r="B198" s="119" t="s">
        <v>581</v>
      </c>
      <c r="C198" s="85" t="s">
        <v>582</v>
      </c>
      <c r="D198" s="86" t="s">
        <v>583</v>
      </c>
      <c r="E198" s="95"/>
      <c r="F198" s="95"/>
      <c r="G198" s="95"/>
      <c r="H198" s="95"/>
      <c r="I198" s="99"/>
      <c r="J198" s="100"/>
      <c r="K198" s="3"/>
    </row>
    <row r="199" spans="2:11" ht="23.25" customHeight="1" x14ac:dyDescent="0.25">
      <c r="B199" s="119" t="s">
        <v>584</v>
      </c>
      <c r="C199" s="85" t="s">
        <v>585</v>
      </c>
      <c r="D199" s="86" t="s">
        <v>586</v>
      </c>
      <c r="E199" s="95"/>
      <c r="F199" s="95"/>
      <c r="G199" s="95"/>
      <c r="H199" s="95"/>
      <c r="I199" s="99"/>
      <c r="J199" s="100"/>
      <c r="K199" s="3"/>
    </row>
    <row r="200" spans="2:11" ht="15" customHeight="1" x14ac:dyDescent="0.25">
      <c r="B200" s="119" t="s">
        <v>587</v>
      </c>
      <c r="C200" s="85" t="s">
        <v>588</v>
      </c>
      <c r="D200" s="86" t="s">
        <v>589</v>
      </c>
      <c r="E200" s="95"/>
      <c r="F200" s="95"/>
      <c r="G200" s="95"/>
      <c r="H200" s="95"/>
      <c r="I200" s="99"/>
      <c r="J200" s="100"/>
      <c r="K200" s="3"/>
    </row>
    <row r="201" spans="2:11" ht="15" customHeight="1" x14ac:dyDescent="0.25">
      <c r="B201" s="101" t="s">
        <v>590</v>
      </c>
      <c r="C201" s="85" t="s">
        <v>591</v>
      </c>
      <c r="D201" s="86" t="s">
        <v>592</v>
      </c>
      <c r="E201" s="95"/>
      <c r="F201" s="95"/>
      <c r="G201" s="95"/>
      <c r="H201" s="95"/>
      <c r="I201" s="99"/>
      <c r="J201" s="100"/>
      <c r="K201" s="3"/>
    </row>
    <row r="202" spans="2:11" ht="15" customHeight="1" x14ac:dyDescent="0.25">
      <c r="B202" s="116" t="s">
        <v>593</v>
      </c>
      <c r="C202" s="85" t="s">
        <v>594</v>
      </c>
      <c r="D202" s="86"/>
      <c r="E202" s="87">
        <f>E203</f>
        <v>36676214</v>
      </c>
      <c r="F202" s="87"/>
      <c r="G202" s="87"/>
      <c r="H202" s="87"/>
      <c r="I202" s="91">
        <f>I203</f>
        <v>12027680</v>
      </c>
      <c r="J202" s="92"/>
      <c r="K202" s="3"/>
    </row>
    <row r="203" spans="2:11" ht="23.25" customHeight="1" x14ac:dyDescent="0.25">
      <c r="B203" s="101" t="s">
        <v>595</v>
      </c>
      <c r="C203" s="85" t="s">
        <v>596</v>
      </c>
      <c r="D203" s="86" t="s">
        <v>597</v>
      </c>
      <c r="E203" s="87">
        <f>E204+E205</f>
        <v>36676214</v>
      </c>
      <c r="F203" s="87"/>
      <c r="G203" s="87"/>
      <c r="H203" s="87"/>
      <c r="I203" s="91">
        <f>I204+I205</f>
        <v>12027680</v>
      </c>
      <c r="J203" s="92"/>
      <c r="K203" s="3"/>
    </row>
    <row r="204" spans="2:11" ht="23.25" customHeight="1" x14ac:dyDescent="0.25">
      <c r="B204" s="94" t="s">
        <v>598</v>
      </c>
      <c r="C204" s="85" t="s">
        <v>599</v>
      </c>
      <c r="D204" s="86" t="s">
        <v>600</v>
      </c>
      <c r="E204" s="95">
        <v>36676214</v>
      </c>
      <c r="F204" s="95"/>
      <c r="G204" s="95"/>
      <c r="H204" s="95"/>
      <c r="I204" s="99">
        <v>12027680</v>
      </c>
      <c r="J204" s="100"/>
      <c r="K204" s="3"/>
    </row>
    <row r="205" spans="2:11" ht="15" customHeight="1" x14ac:dyDescent="0.25">
      <c r="B205" s="94" t="s">
        <v>601</v>
      </c>
      <c r="C205" s="85" t="s">
        <v>602</v>
      </c>
      <c r="D205" s="86" t="s">
        <v>603</v>
      </c>
      <c r="E205" s="95"/>
      <c r="F205" s="95"/>
      <c r="G205" s="95"/>
      <c r="H205" s="95"/>
      <c r="I205" s="99"/>
      <c r="J205" s="100"/>
      <c r="K205" s="3"/>
    </row>
    <row r="206" spans="2:11" ht="15" customHeight="1" x14ac:dyDescent="0.25">
      <c r="B206" s="116" t="s">
        <v>604</v>
      </c>
      <c r="C206" s="85" t="s">
        <v>605</v>
      </c>
      <c r="D206" s="86"/>
      <c r="E206" s="95"/>
      <c r="F206" s="95"/>
      <c r="G206" s="95"/>
      <c r="H206" s="95"/>
      <c r="I206" s="99"/>
      <c r="J206" s="100"/>
      <c r="K206" s="3"/>
    </row>
    <row r="207" spans="2:11" ht="15" customHeight="1" x14ac:dyDescent="0.25">
      <c r="B207" s="132" t="s">
        <v>606</v>
      </c>
      <c r="C207" s="133"/>
      <c r="D207" s="134"/>
      <c r="E207" s="135"/>
      <c r="F207" s="135"/>
      <c r="G207" s="135"/>
      <c r="H207" s="135"/>
      <c r="I207" s="136"/>
      <c r="J207" s="137"/>
      <c r="K207" s="3"/>
    </row>
    <row r="208" spans="2:11" ht="15" customHeight="1" x14ac:dyDescent="0.25">
      <c r="B208" s="138"/>
      <c r="C208" s="139"/>
      <c r="D208" s="140"/>
      <c r="E208" s="141"/>
      <c r="F208" s="141"/>
      <c r="G208" s="141"/>
      <c r="H208" s="141"/>
      <c r="I208" s="142"/>
      <c r="J208" s="143"/>
      <c r="K208" s="5"/>
    </row>
    <row r="209" spans="2:11" ht="0.75" customHeight="1" x14ac:dyDescent="0.25">
      <c r="B209" s="144"/>
      <c r="C209" s="102"/>
      <c r="D209" s="36"/>
      <c r="E209" s="123"/>
      <c r="F209" s="123"/>
      <c r="G209" s="123"/>
      <c r="H209" s="123"/>
      <c r="I209" s="124"/>
      <c r="J209" s="125"/>
      <c r="K209" s="3"/>
    </row>
    <row r="210" spans="2:11" ht="30" customHeight="1" x14ac:dyDescent="0.25">
      <c r="B210" s="126" t="s">
        <v>607</v>
      </c>
      <c r="C210" s="127"/>
      <c r="D210" s="127"/>
      <c r="E210" s="127"/>
      <c r="F210" s="127"/>
      <c r="G210" s="127"/>
      <c r="H210" s="127"/>
      <c r="I210" s="127"/>
      <c r="J210" s="127"/>
    </row>
    <row r="211" spans="2:11" ht="30" customHeight="1" x14ac:dyDescent="0.25">
      <c r="B211" s="128" t="s">
        <v>40</v>
      </c>
      <c r="C211" s="129" t="s">
        <v>41</v>
      </c>
      <c r="D211" s="129" t="s">
        <v>42</v>
      </c>
      <c r="E211" s="67" t="s">
        <v>43</v>
      </c>
      <c r="F211" s="67"/>
      <c r="G211" s="67"/>
      <c r="H211" s="67"/>
      <c r="I211" s="68" t="s">
        <v>559</v>
      </c>
      <c r="J211" s="69"/>
    </row>
    <row r="212" spans="2:11" ht="15.75" customHeight="1" x14ac:dyDescent="0.25">
      <c r="B212" s="130">
        <v>1</v>
      </c>
      <c r="C212" s="36">
        <v>2</v>
      </c>
      <c r="D212" s="36">
        <v>3</v>
      </c>
      <c r="E212" s="72">
        <v>4</v>
      </c>
      <c r="F212" s="72"/>
      <c r="G212" s="72"/>
      <c r="H212" s="72"/>
      <c r="I212" s="73">
        <v>5</v>
      </c>
      <c r="J212" s="74"/>
    </row>
    <row r="213" spans="2:11" ht="15" customHeight="1" x14ac:dyDescent="0.25">
      <c r="B213" s="145" t="s">
        <v>608</v>
      </c>
      <c r="C213" s="76" t="s">
        <v>609</v>
      </c>
      <c r="D213" s="77"/>
      <c r="E213" s="78">
        <f>E238-E214-E233</f>
        <v>98941198.840000302</v>
      </c>
      <c r="F213" s="78"/>
      <c r="G213" s="78"/>
      <c r="H213" s="78"/>
      <c r="I213" s="82">
        <f>I238-I214-I233</f>
        <v>-90524301.890000433</v>
      </c>
      <c r="J213" s="83"/>
      <c r="K213" s="3"/>
    </row>
    <row r="214" spans="2:11" ht="22.5" customHeight="1" x14ac:dyDescent="0.25">
      <c r="B214" s="146" t="s">
        <v>610</v>
      </c>
      <c r="C214" s="85" t="s">
        <v>611</v>
      </c>
      <c r="D214" s="86"/>
      <c r="E214" s="87">
        <f>E215+E221+E224+E227+E230</f>
        <v>989877.34</v>
      </c>
      <c r="F214" s="87"/>
      <c r="G214" s="87"/>
      <c r="H214" s="87"/>
      <c r="I214" s="91">
        <f>I215+I221+I224+I227+I230</f>
        <v>22396869.349999994</v>
      </c>
      <c r="J214" s="92"/>
      <c r="K214" s="3"/>
    </row>
    <row r="215" spans="2:11" ht="23.25" customHeight="1" x14ac:dyDescent="0.25">
      <c r="B215" s="101" t="s">
        <v>612</v>
      </c>
      <c r="C215" s="85" t="s">
        <v>613</v>
      </c>
      <c r="D215" s="86"/>
      <c r="E215" s="87">
        <f>E216+E217</f>
        <v>651199.59</v>
      </c>
      <c r="F215" s="87"/>
      <c r="G215" s="87"/>
      <c r="H215" s="87"/>
      <c r="I215" s="91">
        <f>I216+I217</f>
        <v>-67037.42</v>
      </c>
      <c r="J215" s="92"/>
      <c r="K215" s="3"/>
    </row>
    <row r="216" spans="2:11" ht="23.25" customHeight="1" x14ac:dyDescent="0.25">
      <c r="B216" s="94" t="s">
        <v>614</v>
      </c>
      <c r="C216" s="85" t="s">
        <v>615</v>
      </c>
      <c r="D216" s="86"/>
      <c r="E216" s="95"/>
      <c r="F216" s="95"/>
      <c r="G216" s="95"/>
      <c r="H216" s="95"/>
      <c r="I216" s="99"/>
      <c r="J216" s="100"/>
      <c r="K216" s="3"/>
    </row>
    <row r="217" spans="2:11" ht="15.75" customHeight="1" x14ac:dyDescent="0.25">
      <c r="B217" s="94" t="s">
        <v>616</v>
      </c>
      <c r="C217" s="102" t="s">
        <v>617</v>
      </c>
      <c r="D217" s="36"/>
      <c r="E217" s="103">
        <v>651199.59</v>
      </c>
      <c r="F217" s="103"/>
      <c r="G217" s="103"/>
      <c r="H217" s="103"/>
      <c r="I217" s="107">
        <v>-67037.42</v>
      </c>
      <c r="J217" s="108"/>
      <c r="K217" s="3"/>
    </row>
    <row r="218" spans="2:11" ht="15" customHeight="1" x14ac:dyDescent="0.25">
      <c r="B218" s="109"/>
      <c r="C218" s="110"/>
      <c r="D218" s="110"/>
      <c r="E218" s="111"/>
      <c r="F218" s="111"/>
      <c r="G218" s="111"/>
      <c r="H218" s="111"/>
      <c r="I218" s="111"/>
      <c r="J218" s="111" t="s">
        <v>618</v>
      </c>
    </row>
    <row r="219" spans="2:11" ht="27" customHeight="1" x14ac:dyDescent="0.25">
      <c r="B219" s="128" t="s">
        <v>40</v>
      </c>
      <c r="C219" s="129" t="s">
        <v>41</v>
      </c>
      <c r="D219" s="129" t="s">
        <v>42</v>
      </c>
      <c r="E219" s="67" t="s">
        <v>43</v>
      </c>
      <c r="F219" s="67"/>
      <c r="G219" s="67"/>
      <c r="H219" s="67"/>
      <c r="I219" s="68" t="s">
        <v>559</v>
      </c>
      <c r="J219" s="69"/>
    </row>
    <row r="220" spans="2:11" ht="15.75" customHeight="1" x14ac:dyDescent="0.25">
      <c r="B220" s="130">
        <v>1</v>
      </c>
      <c r="C220" s="36">
        <v>2</v>
      </c>
      <c r="D220" s="36">
        <v>3</v>
      </c>
      <c r="E220" s="72">
        <v>4</v>
      </c>
      <c r="F220" s="72"/>
      <c r="G220" s="72"/>
      <c r="H220" s="72"/>
      <c r="I220" s="73">
        <v>5</v>
      </c>
      <c r="J220" s="74"/>
    </row>
    <row r="221" spans="2:11" ht="15" customHeight="1" x14ac:dyDescent="0.25">
      <c r="B221" s="93" t="s">
        <v>619</v>
      </c>
      <c r="C221" s="76" t="s">
        <v>620</v>
      </c>
      <c r="D221" s="77"/>
      <c r="E221" s="78">
        <f>E222+E223</f>
        <v>0</v>
      </c>
      <c r="F221" s="78"/>
      <c r="G221" s="78"/>
      <c r="H221" s="78"/>
      <c r="I221" s="82">
        <f>I222+I223</f>
        <v>0</v>
      </c>
      <c r="J221" s="83"/>
      <c r="K221" s="3"/>
    </row>
    <row r="222" spans="2:11" ht="23.25" customHeight="1" x14ac:dyDescent="0.25">
      <c r="B222" s="94" t="s">
        <v>621</v>
      </c>
      <c r="C222" s="85" t="s">
        <v>622</v>
      </c>
      <c r="D222" s="86"/>
      <c r="E222" s="95"/>
      <c r="F222" s="95"/>
      <c r="G222" s="95"/>
      <c r="H222" s="95"/>
      <c r="I222" s="99"/>
      <c r="J222" s="100"/>
      <c r="K222" s="3"/>
    </row>
    <row r="223" spans="2:11" ht="15" customHeight="1" x14ac:dyDescent="0.25">
      <c r="B223" s="94" t="s">
        <v>623</v>
      </c>
      <c r="C223" s="85" t="s">
        <v>624</v>
      </c>
      <c r="D223" s="86"/>
      <c r="E223" s="95"/>
      <c r="F223" s="95"/>
      <c r="G223" s="95"/>
      <c r="H223" s="95"/>
      <c r="I223" s="99"/>
      <c r="J223" s="100"/>
      <c r="K223" s="3"/>
    </row>
    <row r="224" spans="2:11" ht="15" customHeight="1" x14ac:dyDescent="0.25">
      <c r="B224" s="101" t="s">
        <v>625</v>
      </c>
      <c r="C224" s="85" t="s">
        <v>626</v>
      </c>
      <c r="D224" s="86"/>
      <c r="E224" s="87">
        <f>E225+E226</f>
        <v>338677.75</v>
      </c>
      <c r="F224" s="87"/>
      <c r="G224" s="87"/>
      <c r="H224" s="87"/>
      <c r="I224" s="91">
        <f>I225+I226</f>
        <v>22463906.769999996</v>
      </c>
      <c r="J224" s="92"/>
      <c r="K224" s="3"/>
    </row>
    <row r="225" spans="2:11" ht="23.25" customHeight="1" x14ac:dyDescent="0.25">
      <c r="B225" s="94" t="s">
        <v>627</v>
      </c>
      <c r="C225" s="85" t="s">
        <v>628</v>
      </c>
      <c r="D225" s="86" t="s">
        <v>629</v>
      </c>
      <c r="E225" s="95">
        <v>-24669549.879999999</v>
      </c>
      <c r="F225" s="95"/>
      <c r="G225" s="95"/>
      <c r="H225" s="95"/>
      <c r="I225" s="99">
        <v>-30111105.030000001</v>
      </c>
      <c r="J225" s="100"/>
      <c r="K225" s="3"/>
    </row>
    <row r="226" spans="2:11" ht="15" customHeight="1" x14ac:dyDescent="0.25">
      <c r="B226" s="94" t="s">
        <v>630</v>
      </c>
      <c r="C226" s="85" t="s">
        <v>631</v>
      </c>
      <c r="D226" s="86" t="s">
        <v>632</v>
      </c>
      <c r="E226" s="95">
        <v>25008227.629999999</v>
      </c>
      <c r="F226" s="95"/>
      <c r="G226" s="95"/>
      <c r="H226" s="95"/>
      <c r="I226" s="99">
        <v>52575011.799999997</v>
      </c>
      <c r="J226" s="100"/>
      <c r="K226" s="3"/>
    </row>
    <row r="227" spans="2:11" ht="23.25" customHeight="1" x14ac:dyDescent="0.25">
      <c r="B227" s="101" t="s">
        <v>633</v>
      </c>
      <c r="C227" s="85" t="s">
        <v>634</v>
      </c>
      <c r="D227" s="86"/>
      <c r="E227" s="87">
        <f>E228+E229</f>
        <v>0</v>
      </c>
      <c r="F227" s="87"/>
      <c r="G227" s="87"/>
      <c r="H227" s="87"/>
      <c r="I227" s="91">
        <f>I228+I229</f>
        <v>0</v>
      </c>
      <c r="J227" s="92"/>
      <c r="K227" s="3"/>
    </row>
    <row r="228" spans="2:11" ht="23.25" customHeight="1" x14ac:dyDescent="0.25">
      <c r="B228" s="94" t="s">
        <v>635</v>
      </c>
      <c r="C228" s="85" t="s">
        <v>636</v>
      </c>
      <c r="D228" s="86" t="s">
        <v>629</v>
      </c>
      <c r="E228" s="95"/>
      <c r="F228" s="95"/>
      <c r="G228" s="95"/>
      <c r="H228" s="95"/>
      <c r="I228" s="99"/>
      <c r="J228" s="100"/>
      <c r="K228" s="3"/>
    </row>
    <row r="229" spans="2:11" ht="15" customHeight="1" x14ac:dyDescent="0.25">
      <c r="B229" s="94" t="s">
        <v>637</v>
      </c>
      <c r="C229" s="85" t="s">
        <v>638</v>
      </c>
      <c r="D229" s="86" t="s">
        <v>632</v>
      </c>
      <c r="E229" s="95"/>
      <c r="F229" s="95"/>
      <c r="G229" s="95"/>
      <c r="H229" s="95"/>
      <c r="I229" s="99">
        <v>0</v>
      </c>
      <c r="J229" s="100"/>
      <c r="K229" s="3"/>
    </row>
    <row r="230" spans="2:11" ht="23.25" customHeight="1" x14ac:dyDescent="0.25">
      <c r="B230" s="101" t="s">
        <v>639</v>
      </c>
      <c r="C230" s="85" t="s">
        <v>640</v>
      </c>
      <c r="D230" s="86"/>
      <c r="E230" s="87">
        <f>E231+E232</f>
        <v>0</v>
      </c>
      <c r="F230" s="87"/>
      <c r="G230" s="87"/>
      <c r="H230" s="87"/>
      <c r="I230" s="91">
        <f>I231+I232</f>
        <v>0</v>
      </c>
      <c r="J230" s="92"/>
      <c r="K230" s="3"/>
    </row>
    <row r="231" spans="2:11" ht="23.25" customHeight="1" x14ac:dyDescent="0.25">
      <c r="B231" s="94" t="s">
        <v>641</v>
      </c>
      <c r="C231" s="85" t="s">
        <v>642</v>
      </c>
      <c r="D231" s="86" t="s">
        <v>629</v>
      </c>
      <c r="E231" s="95"/>
      <c r="F231" s="95"/>
      <c r="G231" s="95"/>
      <c r="H231" s="95"/>
      <c r="I231" s="99"/>
      <c r="J231" s="100"/>
      <c r="K231" s="3"/>
    </row>
    <row r="232" spans="2:11" ht="15" customHeight="1" x14ac:dyDescent="0.25">
      <c r="B232" s="94" t="s">
        <v>637</v>
      </c>
      <c r="C232" s="85" t="s">
        <v>643</v>
      </c>
      <c r="D232" s="86" t="s">
        <v>632</v>
      </c>
      <c r="E232" s="95"/>
      <c r="F232" s="95"/>
      <c r="G232" s="95"/>
      <c r="H232" s="95"/>
      <c r="I232" s="99"/>
      <c r="J232" s="100"/>
      <c r="K232" s="3"/>
    </row>
    <row r="233" spans="2:11" ht="22.5" customHeight="1" x14ac:dyDescent="0.25">
      <c r="B233" s="116" t="s">
        <v>644</v>
      </c>
      <c r="C233" s="85" t="s">
        <v>645</v>
      </c>
      <c r="D233" s="86"/>
      <c r="E233" s="87">
        <f>E234+E235+E236+E237</f>
        <v>0</v>
      </c>
      <c r="F233" s="87"/>
      <c r="G233" s="87"/>
      <c r="H233" s="87"/>
      <c r="I233" s="91">
        <f>I234+I235+I236+I237</f>
        <v>0</v>
      </c>
      <c r="J233" s="92"/>
      <c r="K233" s="3"/>
    </row>
    <row r="234" spans="2:11" ht="23.25" customHeight="1" x14ac:dyDescent="0.25">
      <c r="B234" s="101" t="s">
        <v>646</v>
      </c>
      <c r="C234" s="85" t="s">
        <v>647</v>
      </c>
      <c r="D234" s="86" t="s">
        <v>629</v>
      </c>
      <c r="E234" s="95"/>
      <c r="F234" s="95"/>
      <c r="G234" s="95"/>
      <c r="H234" s="95"/>
      <c r="I234" s="99"/>
      <c r="J234" s="100"/>
      <c r="K234" s="3"/>
    </row>
    <row r="235" spans="2:11" ht="15" customHeight="1" x14ac:dyDescent="0.25">
      <c r="B235" s="101" t="s">
        <v>648</v>
      </c>
      <c r="C235" s="85" t="s">
        <v>649</v>
      </c>
      <c r="D235" s="86" t="s">
        <v>632</v>
      </c>
      <c r="E235" s="95"/>
      <c r="F235" s="95"/>
      <c r="G235" s="95"/>
      <c r="H235" s="95"/>
      <c r="I235" s="99"/>
      <c r="J235" s="100"/>
      <c r="K235" s="3"/>
    </row>
    <row r="236" spans="2:11" ht="15" customHeight="1" x14ac:dyDescent="0.25">
      <c r="B236" s="101" t="s">
        <v>650</v>
      </c>
      <c r="C236" s="85" t="s">
        <v>651</v>
      </c>
      <c r="D236" s="86" t="s">
        <v>629</v>
      </c>
      <c r="E236" s="95"/>
      <c r="F236" s="95"/>
      <c r="G236" s="95"/>
      <c r="H236" s="95"/>
      <c r="I236" s="99"/>
      <c r="J236" s="100"/>
      <c r="K236" s="3"/>
    </row>
    <row r="237" spans="2:11" ht="15" customHeight="1" x14ac:dyDescent="0.25">
      <c r="B237" s="101" t="s">
        <v>652</v>
      </c>
      <c r="C237" s="85" t="s">
        <v>653</v>
      </c>
      <c r="D237" s="86" t="s">
        <v>632</v>
      </c>
      <c r="E237" s="95"/>
      <c r="F237" s="95"/>
      <c r="G237" s="95"/>
      <c r="H237" s="95"/>
      <c r="I237" s="99"/>
      <c r="J237" s="100"/>
      <c r="K237" s="3"/>
    </row>
    <row r="238" spans="2:11" ht="15" customHeight="1" x14ac:dyDescent="0.25">
      <c r="B238" s="116" t="s">
        <v>654</v>
      </c>
      <c r="C238" s="85" t="s">
        <v>655</v>
      </c>
      <c r="D238" s="86"/>
      <c r="E238" s="87">
        <f>E239+E240+E241</f>
        <v>99931076.180000305</v>
      </c>
      <c r="F238" s="87"/>
      <c r="G238" s="87"/>
      <c r="H238" s="87"/>
      <c r="I238" s="91">
        <f>I239+I240+I241</f>
        <v>-68127432.540000439</v>
      </c>
      <c r="J238" s="92"/>
      <c r="K238" s="3"/>
    </row>
    <row r="239" spans="2:11" ht="23.25" customHeight="1" x14ac:dyDescent="0.25">
      <c r="B239" s="101" t="s">
        <v>656</v>
      </c>
      <c r="C239" s="85" t="s">
        <v>657</v>
      </c>
      <c r="D239" s="86" t="s">
        <v>629</v>
      </c>
      <c r="E239" s="95">
        <v>-2345515435.3899999</v>
      </c>
      <c r="F239" s="95"/>
      <c r="G239" s="95"/>
      <c r="H239" s="95"/>
      <c r="I239" s="99">
        <v>-2422699057.0100002</v>
      </c>
      <c r="J239" s="100"/>
      <c r="K239" s="3"/>
    </row>
    <row r="240" spans="2:11" ht="15" customHeight="1" x14ac:dyDescent="0.25">
      <c r="B240" s="101" t="s">
        <v>658</v>
      </c>
      <c r="C240" s="85" t="s">
        <v>659</v>
      </c>
      <c r="D240" s="86" t="s">
        <v>632</v>
      </c>
      <c r="E240" s="95">
        <v>2445446511.5700002</v>
      </c>
      <c r="F240" s="95"/>
      <c r="G240" s="95"/>
      <c r="H240" s="95"/>
      <c r="I240" s="99">
        <v>2354571624.4699998</v>
      </c>
      <c r="J240" s="100"/>
      <c r="K240" s="3"/>
    </row>
    <row r="241" spans="2:13" ht="15.75" customHeight="1" x14ac:dyDescent="0.25">
      <c r="B241" s="101" t="s">
        <v>660</v>
      </c>
      <c r="C241" s="102" t="s">
        <v>661</v>
      </c>
      <c r="D241" s="36" t="s">
        <v>662</v>
      </c>
      <c r="E241" s="103"/>
      <c r="F241" s="103"/>
      <c r="G241" s="103"/>
      <c r="H241" s="103"/>
      <c r="I241" s="107"/>
      <c r="J241" s="108"/>
      <c r="K241" s="3"/>
    </row>
    <row r="242" spans="2:13" ht="30" customHeight="1" x14ac:dyDescent="0.25">
      <c r="B242" s="147" t="s">
        <v>663</v>
      </c>
      <c r="C242" s="148"/>
      <c r="D242" s="148"/>
      <c r="E242" s="148"/>
      <c r="F242" s="148"/>
      <c r="G242" s="148"/>
      <c r="H242" s="148"/>
      <c r="I242" s="148"/>
      <c r="J242" s="148"/>
    </row>
    <row r="243" spans="2:13" ht="30" customHeight="1" x14ac:dyDescent="0.25">
      <c r="B243" s="65" t="s">
        <v>40</v>
      </c>
      <c r="C243" s="66" t="s">
        <v>41</v>
      </c>
      <c r="D243" s="66" t="s">
        <v>42</v>
      </c>
      <c r="E243" s="67" t="s">
        <v>664</v>
      </c>
      <c r="F243" s="68"/>
      <c r="G243" s="69"/>
      <c r="H243" s="149"/>
      <c r="I243" s="68" t="s">
        <v>665</v>
      </c>
      <c r="J243" s="69"/>
      <c r="L243" s="6"/>
      <c r="M243" s="6"/>
    </row>
    <row r="244" spans="2:13" ht="15.75" customHeight="1" x14ac:dyDescent="0.25">
      <c r="B244" s="70">
        <v>1</v>
      </c>
      <c r="C244" s="71">
        <v>2</v>
      </c>
      <c r="D244" s="71">
        <v>3</v>
      </c>
      <c r="E244" s="72">
        <v>4</v>
      </c>
      <c r="F244" s="72"/>
      <c r="G244" s="72"/>
      <c r="H244" s="72"/>
      <c r="I244" s="73">
        <v>5</v>
      </c>
      <c r="J244" s="74"/>
    </row>
    <row r="245" spans="2:13" ht="15" customHeight="1" x14ac:dyDescent="0.25">
      <c r="B245" s="150" t="s">
        <v>666</v>
      </c>
      <c r="C245" s="76" t="s">
        <v>667</v>
      </c>
      <c r="D245" s="77" t="s">
        <v>668</v>
      </c>
      <c r="E245" s="151" t="s">
        <v>668</v>
      </c>
      <c r="F245" s="151"/>
      <c r="G245" s="151"/>
      <c r="H245" s="151"/>
      <c r="I245" s="82">
        <f>SUM(I246,I250)</f>
        <v>0</v>
      </c>
      <c r="J245" s="83"/>
      <c r="K245" s="3"/>
    </row>
    <row r="246" spans="2:13" ht="23.25" customHeight="1" x14ac:dyDescent="0.25">
      <c r="B246" s="152" t="s">
        <v>669</v>
      </c>
      <c r="C246" s="85" t="s">
        <v>670</v>
      </c>
      <c r="D246" s="86" t="s">
        <v>629</v>
      </c>
      <c r="E246" s="153"/>
      <c r="F246" s="153"/>
      <c r="G246" s="153"/>
      <c r="H246" s="153"/>
      <c r="I246" s="91">
        <f>SUM(I248:J249)</f>
        <v>0</v>
      </c>
      <c r="J246" s="92"/>
      <c r="K246" s="3"/>
    </row>
    <row r="247" spans="2:13" ht="15" customHeight="1" x14ac:dyDescent="0.25">
      <c r="B247" s="154" t="s">
        <v>305</v>
      </c>
      <c r="C247" s="155"/>
      <c r="D247" s="156"/>
      <c r="E247" s="157"/>
      <c r="F247" s="157"/>
      <c r="G247" s="157"/>
      <c r="H247" s="157"/>
      <c r="I247" s="136"/>
      <c r="J247" s="137"/>
      <c r="K247" s="7" t="s">
        <v>671</v>
      </c>
      <c r="L247" s="8" t="s">
        <v>672</v>
      </c>
    </row>
    <row r="248" spans="2:13" ht="15" customHeight="1" x14ac:dyDescent="0.25">
      <c r="B248" s="158"/>
      <c r="C248" s="139"/>
      <c r="D248" s="140"/>
      <c r="E248" s="159"/>
      <c r="F248" s="160"/>
      <c r="G248" s="161"/>
      <c r="H248" s="162"/>
      <c r="I248" s="142"/>
      <c r="J248" s="143"/>
      <c r="K248" s="9"/>
      <c r="L248" s="10" t="str">
        <f>IF(E248="","000",E248)&amp;IF(F248="","00000000000000000",F248)</f>
        <v>00000000000000000000</v>
      </c>
      <c r="M248" s="11"/>
    </row>
    <row r="249" spans="2:13" ht="0.75" customHeight="1" thickBot="1" x14ac:dyDescent="0.3">
      <c r="B249" s="163"/>
      <c r="C249" s="102"/>
      <c r="D249" s="36"/>
      <c r="E249" s="164"/>
      <c r="F249" s="164"/>
      <c r="G249" s="164"/>
      <c r="H249" s="164"/>
      <c r="I249" s="124"/>
      <c r="J249" s="125"/>
      <c r="K249" s="12"/>
    </row>
    <row r="250" spans="2:13" ht="15" customHeight="1" x14ac:dyDescent="0.25">
      <c r="B250" s="152" t="s">
        <v>673</v>
      </c>
      <c r="C250" s="76" t="s">
        <v>674</v>
      </c>
      <c r="D250" s="77" t="s">
        <v>632</v>
      </c>
      <c r="E250" s="151"/>
      <c r="F250" s="165"/>
      <c r="G250" s="166"/>
      <c r="H250" s="167"/>
      <c r="I250" s="82">
        <f>SUM(I252:J253)</f>
        <v>0</v>
      </c>
      <c r="J250" s="83"/>
      <c r="K250" s="12"/>
    </row>
    <row r="251" spans="2:13" ht="15" customHeight="1" x14ac:dyDescent="0.25">
      <c r="B251" s="154" t="s">
        <v>305</v>
      </c>
      <c r="C251" s="155"/>
      <c r="D251" s="156"/>
      <c r="E251" s="157"/>
      <c r="F251" s="157"/>
      <c r="G251" s="157"/>
      <c r="H251" s="157"/>
      <c r="I251" s="136"/>
      <c r="J251" s="137"/>
      <c r="K251" s="12" t="s">
        <v>671</v>
      </c>
      <c r="L251" s="8" t="s">
        <v>672</v>
      </c>
    </row>
    <row r="252" spans="2:13" ht="15" customHeight="1" x14ac:dyDescent="0.25">
      <c r="B252" s="158"/>
      <c r="C252" s="139"/>
      <c r="D252" s="140"/>
      <c r="E252" s="159"/>
      <c r="F252" s="160"/>
      <c r="G252" s="161"/>
      <c r="H252" s="162"/>
      <c r="I252" s="142"/>
      <c r="J252" s="143"/>
      <c r="K252" s="9"/>
      <c r="L252" s="10" t="str">
        <f>IF(E252="","000",E252)&amp;IF(F252="","00000000000000000",F252)</f>
        <v>00000000000000000000</v>
      </c>
      <c r="M252" s="11"/>
    </row>
    <row r="253" spans="2:13" ht="0.75" customHeight="1" x14ac:dyDescent="0.25">
      <c r="B253" s="168"/>
      <c r="C253" s="169"/>
      <c r="D253" s="170"/>
      <c r="E253" s="74"/>
      <c r="F253" s="74"/>
      <c r="G253" s="74"/>
      <c r="H253" s="74"/>
      <c r="I253" s="170"/>
      <c r="J253" s="171"/>
      <c r="K253" s="3"/>
    </row>
    <row r="254" spans="2:13" ht="30" customHeight="1" x14ac:dyDescent="0.25">
      <c r="B254" s="63" t="s">
        <v>675</v>
      </c>
      <c r="C254" s="148"/>
      <c r="D254" s="148"/>
      <c r="E254" s="148"/>
      <c r="F254" s="148"/>
      <c r="G254" s="148"/>
      <c r="H254" s="148"/>
      <c r="I254" s="148"/>
      <c r="J254" s="148"/>
    </row>
    <row r="255" spans="2:13" ht="17.100000000000001" customHeight="1" x14ac:dyDescent="0.25">
      <c r="B255" s="172" t="s">
        <v>40</v>
      </c>
      <c r="C255" s="67" t="s">
        <v>41</v>
      </c>
      <c r="D255" s="67" t="s">
        <v>42</v>
      </c>
      <c r="E255" s="67" t="s">
        <v>676</v>
      </c>
      <c r="F255" s="67"/>
      <c r="G255" s="67"/>
      <c r="H255" s="67"/>
      <c r="I255" s="68" t="s">
        <v>665</v>
      </c>
      <c r="J255" s="69"/>
    </row>
    <row r="256" spans="2:13" ht="17.100000000000001" customHeight="1" x14ac:dyDescent="0.25">
      <c r="B256" s="172"/>
      <c r="C256" s="67"/>
      <c r="D256" s="67"/>
      <c r="E256" s="67"/>
      <c r="F256" s="51"/>
      <c r="G256" s="51"/>
      <c r="H256" s="51"/>
      <c r="I256" s="68"/>
      <c r="J256" s="51"/>
    </row>
    <row r="257" spans="2:12" ht="15.75" customHeight="1" x14ac:dyDescent="0.25">
      <c r="B257" s="70">
        <v>1</v>
      </c>
      <c r="C257" s="71">
        <v>2</v>
      </c>
      <c r="D257" s="71">
        <v>3</v>
      </c>
      <c r="E257" s="72">
        <v>4</v>
      </c>
      <c r="F257" s="72"/>
      <c r="G257" s="72"/>
      <c r="H257" s="72"/>
      <c r="I257" s="73">
        <v>5</v>
      </c>
      <c r="J257" s="74"/>
    </row>
    <row r="258" spans="2:12" ht="15" customHeight="1" x14ac:dyDescent="0.25">
      <c r="B258" s="150" t="s">
        <v>677</v>
      </c>
      <c r="C258" s="76" t="s">
        <v>678</v>
      </c>
      <c r="D258" s="77" t="s">
        <v>668</v>
      </c>
      <c r="E258" s="151" t="s">
        <v>668</v>
      </c>
      <c r="F258" s="165"/>
      <c r="G258" s="166"/>
      <c r="H258" s="167"/>
      <c r="I258" s="82">
        <f>SUM(I260:J460)</f>
        <v>2374815668.6399994</v>
      </c>
      <c r="J258" s="83"/>
      <c r="K258" s="3"/>
    </row>
    <row r="259" spans="2:12" ht="15" customHeight="1" x14ac:dyDescent="0.25">
      <c r="B259" s="173" t="s">
        <v>305</v>
      </c>
      <c r="C259" s="155"/>
      <c r="D259" s="156"/>
      <c r="E259" s="157"/>
      <c r="F259" s="174"/>
      <c r="G259" s="175"/>
      <c r="H259" s="176"/>
      <c r="I259" s="136"/>
      <c r="J259" s="137"/>
      <c r="K259" s="7" t="s">
        <v>671</v>
      </c>
      <c r="L259" s="8" t="s">
        <v>672</v>
      </c>
    </row>
    <row r="260" spans="2:12" ht="15" customHeight="1" x14ac:dyDescent="0.25">
      <c r="B260" s="177" t="s">
        <v>679</v>
      </c>
      <c r="C260" s="139" t="s">
        <v>678</v>
      </c>
      <c r="D260" s="140" t="s">
        <v>326</v>
      </c>
      <c r="E260" s="178" t="s">
        <v>680</v>
      </c>
      <c r="F260" s="179"/>
      <c r="G260" s="160" t="s">
        <v>78</v>
      </c>
      <c r="H260" s="180"/>
      <c r="I260" s="142">
        <v>4029691.44</v>
      </c>
      <c r="J260" s="143"/>
      <c r="K260" s="13"/>
      <c r="L260" s="14" t="str">
        <f t="shared" ref="L260:L291" si="0">IF(E260="","0000",E260)&amp;IF(G260="","000",G260)</f>
        <v>0102121</v>
      </c>
    </row>
    <row r="261" spans="2:12" ht="15" customHeight="1" x14ac:dyDescent="0.25">
      <c r="B261" s="181" t="s">
        <v>679</v>
      </c>
      <c r="C261" s="182" t="s">
        <v>678</v>
      </c>
      <c r="D261" s="183" t="s">
        <v>326</v>
      </c>
      <c r="E261" s="184" t="s">
        <v>681</v>
      </c>
      <c r="F261" s="185"/>
      <c r="G261" s="186" t="s">
        <v>78</v>
      </c>
      <c r="H261" s="187"/>
      <c r="I261" s="99">
        <v>74516528.609999999</v>
      </c>
      <c r="J261" s="100"/>
      <c r="K261" s="13"/>
      <c r="L261" s="14" t="str">
        <f t="shared" si="0"/>
        <v>0104121</v>
      </c>
    </row>
    <row r="262" spans="2:12" ht="15" customHeight="1" x14ac:dyDescent="0.25">
      <c r="B262" s="181" t="s">
        <v>679</v>
      </c>
      <c r="C262" s="182" t="s">
        <v>678</v>
      </c>
      <c r="D262" s="183" t="s">
        <v>326</v>
      </c>
      <c r="E262" s="184" t="s">
        <v>682</v>
      </c>
      <c r="F262" s="185"/>
      <c r="G262" s="186" t="s">
        <v>78</v>
      </c>
      <c r="H262" s="187"/>
      <c r="I262" s="99">
        <v>13343278.380000001</v>
      </c>
      <c r="J262" s="100"/>
      <c r="K262" s="13"/>
      <c r="L262" s="14" t="str">
        <f t="shared" si="0"/>
        <v>0106121</v>
      </c>
    </row>
    <row r="263" spans="2:12" ht="15" customHeight="1" x14ac:dyDescent="0.25">
      <c r="B263" s="181" t="s">
        <v>679</v>
      </c>
      <c r="C263" s="182" t="s">
        <v>678</v>
      </c>
      <c r="D263" s="183" t="s">
        <v>326</v>
      </c>
      <c r="E263" s="184" t="s">
        <v>683</v>
      </c>
      <c r="F263" s="185"/>
      <c r="G263" s="186" t="s">
        <v>60</v>
      </c>
      <c r="H263" s="187"/>
      <c r="I263" s="99">
        <v>7647159.2400000002</v>
      </c>
      <c r="J263" s="100"/>
      <c r="K263" s="13"/>
      <c r="L263" s="14" t="str">
        <f t="shared" si="0"/>
        <v>0113111</v>
      </c>
    </row>
    <row r="264" spans="2:12" ht="15" customHeight="1" x14ac:dyDescent="0.25">
      <c r="B264" s="181" t="s">
        <v>679</v>
      </c>
      <c r="C264" s="182" t="s">
        <v>678</v>
      </c>
      <c r="D264" s="183" t="s">
        <v>326</v>
      </c>
      <c r="E264" s="184" t="s">
        <v>683</v>
      </c>
      <c r="F264" s="185"/>
      <c r="G264" s="186" t="s">
        <v>78</v>
      </c>
      <c r="H264" s="187"/>
      <c r="I264" s="99">
        <v>3039956.75</v>
      </c>
      <c r="J264" s="100"/>
      <c r="K264" s="13"/>
      <c r="L264" s="14" t="str">
        <f t="shared" si="0"/>
        <v>0113121</v>
      </c>
    </row>
    <row r="265" spans="2:12" ht="15" customHeight="1" x14ac:dyDescent="0.25">
      <c r="B265" s="181" t="s">
        <v>679</v>
      </c>
      <c r="C265" s="182" t="s">
        <v>678</v>
      </c>
      <c r="D265" s="183" t="s">
        <v>326</v>
      </c>
      <c r="E265" s="184" t="s">
        <v>684</v>
      </c>
      <c r="F265" s="185"/>
      <c r="G265" s="186" t="s">
        <v>60</v>
      </c>
      <c r="H265" s="187"/>
      <c r="I265" s="99">
        <v>9279631.4600000009</v>
      </c>
      <c r="J265" s="100"/>
      <c r="K265" s="13"/>
      <c r="L265" s="14" t="str">
        <f t="shared" si="0"/>
        <v>0309111</v>
      </c>
    </row>
    <row r="266" spans="2:12" ht="15" customHeight="1" x14ac:dyDescent="0.25">
      <c r="B266" s="181" t="s">
        <v>679</v>
      </c>
      <c r="C266" s="182" t="s">
        <v>678</v>
      </c>
      <c r="D266" s="183" t="s">
        <v>326</v>
      </c>
      <c r="E266" s="184" t="s">
        <v>126</v>
      </c>
      <c r="F266" s="185"/>
      <c r="G266" s="186" t="s">
        <v>60</v>
      </c>
      <c r="H266" s="187"/>
      <c r="I266" s="99">
        <v>5049683.12</v>
      </c>
      <c r="J266" s="100"/>
      <c r="K266" s="13"/>
      <c r="L266" s="14" t="str">
        <f t="shared" si="0"/>
        <v>0505111</v>
      </c>
    </row>
    <row r="267" spans="2:12" ht="15" customHeight="1" x14ac:dyDescent="0.25">
      <c r="B267" s="181" t="s">
        <v>679</v>
      </c>
      <c r="C267" s="182" t="s">
        <v>678</v>
      </c>
      <c r="D267" s="183" t="s">
        <v>326</v>
      </c>
      <c r="E267" s="184" t="s">
        <v>178</v>
      </c>
      <c r="F267" s="185"/>
      <c r="G267" s="186" t="s">
        <v>60</v>
      </c>
      <c r="H267" s="187"/>
      <c r="I267" s="99">
        <v>2231312.25</v>
      </c>
      <c r="J267" s="100"/>
      <c r="K267" s="13"/>
      <c r="L267" s="14" t="str">
        <f t="shared" si="0"/>
        <v>0707111</v>
      </c>
    </row>
    <row r="268" spans="2:12" ht="15" customHeight="1" x14ac:dyDescent="0.25">
      <c r="B268" s="181" t="s">
        <v>679</v>
      </c>
      <c r="C268" s="182" t="s">
        <v>678</v>
      </c>
      <c r="D268" s="183" t="s">
        <v>326</v>
      </c>
      <c r="E268" s="184" t="s">
        <v>184</v>
      </c>
      <c r="F268" s="185"/>
      <c r="G268" s="186" t="s">
        <v>60</v>
      </c>
      <c r="H268" s="187"/>
      <c r="I268" s="99">
        <v>28367708.199999999</v>
      </c>
      <c r="J268" s="100"/>
      <c r="K268" s="13"/>
      <c r="L268" s="14" t="str">
        <f t="shared" si="0"/>
        <v>0709111</v>
      </c>
    </row>
    <row r="269" spans="2:12" ht="15" customHeight="1" x14ac:dyDescent="0.25">
      <c r="B269" s="181" t="s">
        <v>679</v>
      </c>
      <c r="C269" s="182" t="s">
        <v>678</v>
      </c>
      <c r="D269" s="183" t="s">
        <v>326</v>
      </c>
      <c r="E269" s="184" t="s">
        <v>184</v>
      </c>
      <c r="F269" s="185"/>
      <c r="G269" s="186" t="s">
        <v>78</v>
      </c>
      <c r="H269" s="187"/>
      <c r="I269" s="99">
        <v>9623659.5299999993</v>
      </c>
      <c r="J269" s="100"/>
      <c r="K269" s="13"/>
      <c r="L269" s="14" t="str">
        <f t="shared" si="0"/>
        <v>0709121</v>
      </c>
    </row>
    <row r="270" spans="2:12" ht="15" customHeight="1" x14ac:dyDescent="0.25">
      <c r="B270" s="181" t="s">
        <v>679</v>
      </c>
      <c r="C270" s="182" t="s">
        <v>678</v>
      </c>
      <c r="D270" s="183" t="s">
        <v>326</v>
      </c>
      <c r="E270" s="184" t="s">
        <v>196</v>
      </c>
      <c r="F270" s="185"/>
      <c r="G270" s="186" t="s">
        <v>60</v>
      </c>
      <c r="H270" s="187"/>
      <c r="I270" s="99">
        <v>18265022.140000001</v>
      </c>
      <c r="J270" s="100"/>
      <c r="K270" s="13"/>
      <c r="L270" s="14" t="str">
        <f t="shared" si="0"/>
        <v>0804111</v>
      </c>
    </row>
    <row r="271" spans="2:12" ht="15" customHeight="1" x14ac:dyDescent="0.25">
      <c r="B271" s="181" t="s">
        <v>679</v>
      </c>
      <c r="C271" s="182" t="s">
        <v>678</v>
      </c>
      <c r="D271" s="183" t="s">
        <v>326</v>
      </c>
      <c r="E271" s="184" t="s">
        <v>196</v>
      </c>
      <c r="F271" s="185"/>
      <c r="G271" s="186" t="s">
        <v>78</v>
      </c>
      <c r="H271" s="187"/>
      <c r="I271" s="99">
        <v>3381666.11</v>
      </c>
      <c r="J271" s="100"/>
      <c r="K271" s="13"/>
      <c r="L271" s="14" t="str">
        <f t="shared" si="0"/>
        <v>0804121</v>
      </c>
    </row>
    <row r="272" spans="2:12" ht="15" customHeight="1" x14ac:dyDescent="0.25">
      <c r="B272" s="181" t="s">
        <v>685</v>
      </c>
      <c r="C272" s="182" t="s">
        <v>678</v>
      </c>
      <c r="D272" s="183" t="s">
        <v>329</v>
      </c>
      <c r="E272" s="184" t="s">
        <v>680</v>
      </c>
      <c r="F272" s="185"/>
      <c r="G272" s="186" t="s">
        <v>82</v>
      </c>
      <c r="H272" s="187"/>
      <c r="I272" s="99">
        <v>45000</v>
      </c>
      <c r="J272" s="100"/>
      <c r="K272" s="13"/>
      <c r="L272" s="14" t="str">
        <f t="shared" si="0"/>
        <v>0102122</v>
      </c>
    </row>
    <row r="273" spans="2:12" ht="15" customHeight="1" x14ac:dyDescent="0.25">
      <c r="B273" s="181" t="s">
        <v>685</v>
      </c>
      <c r="C273" s="182" t="s">
        <v>678</v>
      </c>
      <c r="D273" s="183" t="s">
        <v>329</v>
      </c>
      <c r="E273" s="184" t="s">
        <v>681</v>
      </c>
      <c r="F273" s="185"/>
      <c r="G273" s="186" t="s">
        <v>82</v>
      </c>
      <c r="H273" s="187"/>
      <c r="I273" s="99">
        <v>3122650</v>
      </c>
      <c r="J273" s="100"/>
      <c r="K273" s="13"/>
      <c r="L273" s="14" t="str">
        <f t="shared" si="0"/>
        <v>0104122</v>
      </c>
    </row>
    <row r="274" spans="2:12" ht="15" customHeight="1" x14ac:dyDescent="0.25">
      <c r="B274" s="181" t="s">
        <v>685</v>
      </c>
      <c r="C274" s="182" t="s">
        <v>678</v>
      </c>
      <c r="D274" s="183" t="s">
        <v>329</v>
      </c>
      <c r="E274" s="184" t="s">
        <v>682</v>
      </c>
      <c r="F274" s="185"/>
      <c r="G274" s="186" t="s">
        <v>82</v>
      </c>
      <c r="H274" s="187"/>
      <c r="I274" s="99">
        <v>630000</v>
      </c>
      <c r="J274" s="100"/>
      <c r="K274" s="13"/>
      <c r="L274" s="14" t="str">
        <f t="shared" si="0"/>
        <v>0106122</v>
      </c>
    </row>
    <row r="275" spans="2:12" ht="15" customHeight="1" x14ac:dyDescent="0.25">
      <c r="B275" s="181" t="s">
        <v>685</v>
      </c>
      <c r="C275" s="182" t="s">
        <v>678</v>
      </c>
      <c r="D275" s="183" t="s">
        <v>329</v>
      </c>
      <c r="E275" s="184" t="s">
        <v>683</v>
      </c>
      <c r="F275" s="185"/>
      <c r="G275" s="186" t="s">
        <v>64</v>
      </c>
      <c r="H275" s="187"/>
      <c r="I275" s="99">
        <v>13300</v>
      </c>
      <c r="J275" s="100"/>
      <c r="K275" s="13"/>
      <c r="L275" s="14" t="str">
        <f t="shared" si="0"/>
        <v>0113112</v>
      </c>
    </row>
    <row r="276" spans="2:12" ht="15" customHeight="1" x14ac:dyDescent="0.25">
      <c r="B276" s="181" t="s">
        <v>685</v>
      </c>
      <c r="C276" s="182" t="s">
        <v>678</v>
      </c>
      <c r="D276" s="183" t="s">
        <v>329</v>
      </c>
      <c r="E276" s="184" t="s">
        <v>683</v>
      </c>
      <c r="F276" s="185"/>
      <c r="G276" s="186" t="s">
        <v>82</v>
      </c>
      <c r="H276" s="187"/>
      <c r="I276" s="99">
        <v>225000</v>
      </c>
      <c r="J276" s="100"/>
      <c r="K276" s="13"/>
      <c r="L276" s="14" t="str">
        <f t="shared" si="0"/>
        <v>0113122</v>
      </c>
    </row>
    <row r="277" spans="2:12" ht="15" customHeight="1" x14ac:dyDescent="0.25">
      <c r="B277" s="181" t="s">
        <v>685</v>
      </c>
      <c r="C277" s="182" t="s">
        <v>678</v>
      </c>
      <c r="D277" s="183" t="s">
        <v>329</v>
      </c>
      <c r="E277" s="184" t="s">
        <v>184</v>
      </c>
      <c r="F277" s="185"/>
      <c r="G277" s="186" t="s">
        <v>64</v>
      </c>
      <c r="H277" s="187"/>
      <c r="I277" s="99">
        <v>700</v>
      </c>
      <c r="J277" s="100"/>
      <c r="K277" s="13"/>
      <c r="L277" s="14" t="str">
        <f t="shared" si="0"/>
        <v>0709112</v>
      </c>
    </row>
    <row r="278" spans="2:12" ht="15" customHeight="1" x14ac:dyDescent="0.25">
      <c r="B278" s="181" t="s">
        <v>685</v>
      </c>
      <c r="C278" s="182" t="s">
        <v>678</v>
      </c>
      <c r="D278" s="183" t="s">
        <v>329</v>
      </c>
      <c r="E278" s="184" t="s">
        <v>184</v>
      </c>
      <c r="F278" s="185"/>
      <c r="G278" s="186" t="s">
        <v>82</v>
      </c>
      <c r="H278" s="187"/>
      <c r="I278" s="99">
        <v>497800</v>
      </c>
      <c r="J278" s="100"/>
      <c r="K278" s="13"/>
      <c r="L278" s="14" t="str">
        <f t="shared" si="0"/>
        <v>0709122</v>
      </c>
    </row>
    <row r="279" spans="2:12" ht="15" customHeight="1" x14ac:dyDescent="0.25">
      <c r="B279" s="181" t="s">
        <v>685</v>
      </c>
      <c r="C279" s="182" t="s">
        <v>678</v>
      </c>
      <c r="D279" s="183" t="s">
        <v>329</v>
      </c>
      <c r="E279" s="184" t="s">
        <v>196</v>
      </c>
      <c r="F279" s="185"/>
      <c r="G279" s="186" t="s">
        <v>82</v>
      </c>
      <c r="H279" s="187"/>
      <c r="I279" s="99">
        <v>90000</v>
      </c>
      <c r="J279" s="100"/>
      <c r="K279" s="13"/>
      <c r="L279" s="14" t="str">
        <f t="shared" si="0"/>
        <v>0804122</v>
      </c>
    </row>
    <row r="280" spans="2:12" ht="15" customHeight="1" x14ac:dyDescent="0.25">
      <c r="B280" s="181" t="s">
        <v>686</v>
      </c>
      <c r="C280" s="182" t="s">
        <v>678</v>
      </c>
      <c r="D280" s="183" t="s">
        <v>332</v>
      </c>
      <c r="E280" s="184" t="s">
        <v>680</v>
      </c>
      <c r="F280" s="185"/>
      <c r="G280" s="186" t="s">
        <v>106</v>
      </c>
      <c r="H280" s="187"/>
      <c r="I280" s="99">
        <v>1027021.79</v>
      </c>
      <c r="J280" s="100"/>
      <c r="K280" s="13"/>
      <c r="L280" s="14" t="str">
        <f t="shared" si="0"/>
        <v>0102129</v>
      </c>
    </row>
    <row r="281" spans="2:12" ht="15" customHeight="1" x14ac:dyDescent="0.25">
      <c r="B281" s="181" t="s">
        <v>686</v>
      </c>
      <c r="C281" s="182" t="s">
        <v>678</v>
      </c>
      <c r="D281" s="183" t="s">
        <v>332</v>
      </c>
      <c r="E281" s="184" t="s">
        <v>681</v>
      </c>
      <c r="F281" s="185"/>
      <c r="G281" s="186" t="s">
        <v>106</v>
      </c>
      <c r="H281" s="187"/>
      <c r="I281" s="99">
        <v>22337337.82</v>
      </c>
      <c r="J281" s="100"/>
      <c r="K281" s="13"/>
      <c r="L281" s="14" t="str">
        <f t="shared" si="0"/>
        <v>0104129</v>
      </c>
    </row>
    <row r="282" spans="2:12" ht="15" customHeight="1" x14ac:dyDescent="0.25">
      <c r="B282" s="181" t="s">
        <v>686</v>
      </c>
      <c r="C282" s="182" t="s">
        <v>678</v>
      </c>
      <c r="D282" s="183" t="s">
        <v>332</v>
      </c>
      <c r="E282" s="184" t="s">
        <v>682</v>
      </c>
      <c r="F282" s="185"/>
      <c r="G282" s="186" t="s">
        <v>106</v>
      </c>
      <c r="H282" s="187"/>
      <c r="I282" s="99">
        <v>4009290.5</v>
      </c>
      <c r="J282" s="100"/>
      <c r="K282" s="13"/>
      <c r="L282" s="14" t="str">
        <f t="shared" si="0"/>
        <v>0106129</v>
      </c>
    </row>
    <row r="283" spans="2:12" ht="15" customHeight="1" x14ac:dyDescent="0.25">
      <c r="B283" s="181" t="s">
        <v>686</v>
      </c>
      <c r="C283" s="182" t="s">
        <v>678</v>
      </c>
      <c r="D283" s="183" t="s">
        <v>332</v>
      </c>
      <c r="E283" s="184" t="s">
        <v>683</v>
      </c>
      <c r="F283" s="185"/>
      <c r="G283" s="186" t="s">
        <v>687</v>
      </c>
      <c r="H283" s="187"/>
      <c r="I283" s="99">
        <v>2304244.42</v>
      </c>
      <c r="J283" s="100"/>
      <c r="K283" s="13"/>
      <c r="L283" s="14" t="str">
        <f t="shared" si="0"/>
        <v>0113119</v>
      </c>
    </row>
    <row r="284" spans="2:12" ht="15" customHeight="1" x14ac:dyDescent="0.25">
      <c r="B284" s="181" t="s">
        <v>686</v>
      </c>
      <c r="C284" s="182" t="s">
        <v>678</v>
      </c>
      <c r="D284" s="183" t="s">
        <v>332</v>
      </c>
      <c r="E284" s="184" t="s">
        <v>683</v>
      </c>
      <c r="F284" s="185"/>
      <c r="G284" s="186" t="s">
        <v>106</v>
      </c>
      <c r="H284" s="187"/>
      <c r="I284" s="99">
        <v>913234.96</v>
      </c>
      <c r="J284" s="100"/>
      <c r="K284" s="13"/>
      <c r="L284" s="14" t="str">
        <f t="shared" si="0"/>
        <v>0113129</v>
      </c>
    </row>
    <row r="285" spans="2:12" ht="15" customHeight="1" x14ac:dyDescent="0.25">
      <c r="B285" s="181" t="s">
        <v>686</v>
      </c>
      <c r="C285" s="182" t="s">
        <v>678</v>
      </c>
      <c r="D285" s="183" t="s">
        <v>332</v>
      </c>
      <c r="E285" s="184" t="s">
        <v>684</v>
      </c>
      <c r="F285" s="185"/>
      <c r="G285" s="186" t="s">
        <v>687</v>
      </c>
      <c r="H285" s="187"/>
      <c r="I285" s="99">
        <v>2802560</v>
      </c>
      <c r="J285" s="100"/>
      <c r="K285" s="13"/>
      <c r="L285" s="14" t="str">
        <f t="shared" si="0"/>
        <v>0309119</v>
      </c>
    </row>
    <row r="286" spans="2:12" ht="15" customHeight="1" x14ac:dyDescent="0.25">
      <c r="B286" s="181" t="s">
        <v>686</v>
      </c>
      <c r="C286" s="182" t="s">
        <v>678</v>
      </c>
      <c r="D286" s="183" t="s">
        <v>332</v>
      </c>
      <c r="E286" s="184" t="s">
        <v>126</v>
      </c>
      <c r="F286" s="185"/>
      <c r="G286" s="186" t="s">
        <v>687</v>
      </c>
      <c r="H286" s="187"/>
      <c r="I286" s="99">
        <v>1523497.92</v>
      </c>
      <c r="J286" s="100"/>
      <c r="K286" s="13"/>
      <c r="L286" s="14" t="str">
        <f t="shared" si="0"/>
        <v>0505119</v>
      </c>
    </row>
    <row r="287" spans="2:12" ht="15" customHeight="1" x14ac:dyDescent="0.25">
      <c r="B287" s="181" t="s">
        <v>686</v>
      </c>
      <c r="C287" s="182" t="s">
        <v>678</v>
      </c>
      <c r="D287" s="183" t="s">
        <v>332</v>
      </c>
      <c r="E287" s="184" t="s">
        <v>178</v>
      </c>
      <c r="F287" s="185"/>
      <c r="G287" s="186" t="s">
        <v>687</v>
      </c>
      <c r="H287" s="187"/>
      <c r="I287" s="99">
        <v>672185.32</v>
      </c>
      <c r="J287" s="100"/>
      <c r="K287" s="13"/>
      <c r="L287" s="14" t="str">
        <f t="shared" si="0"/>
        <v>0707119</v>
      </c>
    </row>
    <row r="288" spans="2:12" ht="15" customHeight="1" x14ac:dyDescent="0.25">
      <c r="B288" s="181" t="s">
        <v>686</v>
      </c>
      <c r="C288" s="182" t="s">
        <v>678</v>
      </c>
      <c r="D288" s="183" t="s">
        <v>332</v>
      </c>
      <c r="E288" s="184" t="s">
        <v>184</v>
      </c>
      <c r="F288" s="185"/>
      <c r="G288" s="186" t="s">
        <v>687</v>
      </c>
      <c r="H288" s="187"/>
      <c r="I288" s="99">
        <v>8561243.4800000004</v>
      </c>
      <c r="J288" s="100"/>
      <c r="K288" s="13"/>
      <c r="L288" s="14" t="str">
        <f t="shared" si="0"/>
        <v>0709119</v>
      </c>
    </row>
    <row r="289" spans="2:12" ht="15" customHeight="1" x14ac:dyDescent="0.25">
      <c r="B289" s="181" t="s">
        <v>686</v>
      </c>
      <c r="C289" s="182" t="s">
        <v>678</v>
      </c>
      <c r="D289" s="183" t="s">
        <v>332</v>
      </c>
      <c r="E289" s="184" t="s">
        <v>184</v>
      </c>
      <c r="F289" s="185"/>
      <c r="G289" s="186" t="s">
        <v>106</v>
      </c>
      <c r="H289" s="187"/>
      <c r="I289" s="99">
        <v>2888225.19</v>
      </c>
      <c r="J289" s="100"/>
      <c r="K289" s="13"/>
      <c r="L289" s="14" t="str">
        <f t="shared" si="0"/>
        <v>0709129</v>
      </c>
    </row>
    <row r="290" spans="2:12" ht="15" customHeight="1" x14ac:dyDescent="0.25">
      <c r="B290" s="181" t="s">
        <v>686</v>
      </c>
      <c r="C290" s="182" t="s">
        <v>678</v>
      </c>
      <c r="D290" s="183" t="s">
        <v>332</v>
      </c>
      <c r="E290" s="184" t="s">
        <v>196</v>
      </c>
      <c r="F290" s="185"/>
      <c r="G290" s="186" t="s">
        <v>687</v>
      </c>
      <c r="H290" s="187"/>
      <c r="I290" s="99">
        <v>5505871.4100000001</v>
      </c>
      <c r="J290" s="100"/>
      <c r="K290" s="13"/>
      <c r="L290" s="14" t="str">
        <f t="shared" si="0"/>
        <v>0804119</v>
      </c>
    </row>
    <row r="291" spans="2:12" ht="15" customHeight="1" x14ac:dyDescent="0.25">
      <c r="B291" s="181" t="s">
        <v>686</v>
      </c>
      <c r="C291" s="182" t="s">
        <v>678</v>
      </c>
      <c r="D291" s="183" t="s">
        <v>332</v>
      </c>
      <c r="E291" s="184" t="s">
        <v>196</v>
      </c>
      <c r="F291" s="185"/>
      <c r="G291" s="186" t="s">
        <v>106</v>
      </c>
      <c r="H291" s="187"/>
      <c r="I291" s="99">
        <v>1008729.4</v>
      </c>
      <c r="J291" s="100"/>
      <c r="K291" s="13"/>
      <c r="L291" s="14" t="str">
        <f t="shared" si="0"/>
        <v>0804129</v>
      </c>
    </row>
    <row r="292" spans="2:12" ht="15" customHeight="1" x14ac:dyDescent="0.25">
      <c r="B292" s="181" t="s">
        <v>688</v>
      </c>
      <c r="C292" s="182" t="s">
        <v>678</v>
      </c>
      <c r="D292" s="183" t="s">
        <v>341</v>
      </c>
      <c r="E292" s="184" t="s">
        <v>681</v>
      </c>
      <c r="F292" s="185"/>
      <c r="G292" s="186" t="s">
        <v>386</v>
      </c>
      <c r="H292" s="187"/>
      <c r="I292" s="99">
        <v>531951.07999999996</v>
      </c>
      <c r="J292" s="100"/>
      <c r="K292" s="13"/>
      <c r="L292" s="14" t="str">
        <f t="shared" ref="L292:L323" si="1">IF(E292="","0000",E292)&amp;IF(G292="","000",G292)</f>
        <v>0104244</v>
      </c>
    </row>
    <row r="293" spans="2:12" ht="15" customHeight="1" x14ac:dyDescent="0.25">
      <c r="B293" s="181" t="s">
        <v>688</v>
      </c>
      <c r="C293" s="182" t="s">
        <v>678</v>
      </c>
      <c r="D293" s="183" t="s">
        <v>341</v>
      </c>
      <c r="E293" s="184" t="s">
        <v>682</v>
      </c>
      <c r="F293" s="185"/>
      <c r="G293" s="186" t="s">
        <v>386</v>
      </c>
      <c r="H293" s="187"/>
      <c r="I293" s="99">
        <v>35328.879999999997</v>
      </c>
      <c r="J293" s="100"/>
      <c r="K293" s="13"/>
      <c r="L293" s="14" t="str">
        <f t="shared" si="1"/>
        <v>0106244</v>
      </c>
    </row>
    <row r="294" spans="2:12" ht="15" customHeight="1" x14ac:dyDescent="0.25">
      <c r="B294" s="181" t="s">
        <v>688</v>
      </c>
      <c r="C294" s="182" t="s">
        <v>678</v>
      </c>
      <c r="D294" s="183" t="s">
        <v>341</v>
      </c>
      <c r="E294" s="184" t="s">
        <v>683</v>
      </c>
      <c r="F294" s="185"/>
      <c r="G294" s="186" t="s">
        <v>386</v>
      </c>
      <c r="H294" s="187"/>
      <c r="I294" s="99">
        <v>174010.75</v>
      </c>
      <c r="J294" s="100"/>
      <c r="K294" s="13"/>
      <c r="L294" s="14" t="str">
        <f t="shared" si="1"/>
        <v>0113244</v>
      </c>
    </row>
    <row r="295" spans="2:12" ht="15" customHeight="1" x14ac:dyDescent="0.25">
      <c r="B295" s="181" t="s">
        <v>688</v>
      </c>
      <c r="C295" s="182" t="s">
        <v>678</v>
      </c>
      <c r="D295" s="183" t="s">
        <v>341</v>
      </c>
      <c r="E295" s="184" t="s">
        <v>684</v>
      </c>
      <c r="F295" s="185"/>
      <c r="G295" s="186" t="s">
        <v>386</v>
      </c>
      <c r="H295" s="187"/>
      <c r="I295" s="99">
        <v>238269.57</v>
      </c>
      <c r="J295" s="100"/>
      <c r="K295" s="13"/>
      <c r="L295" s="14" t="str">
        <f t="shared" si="1"/>
        <v>0309244</v>
      </c>
    </row>
    <row r="296" spans="2:12" ht="15" customHeight="1" x14ac:dyDescent="0.25">
      <c r="B296" s="181" t="s">
        <v>688</v>
      </c>
      <c r="C296" s="182" t="s">
        <v>678</v>
      </c>
      <c r="D296" s="183" t="s">
        <v>341</v>
      </c>
      <c r="E296" s="184" t="s">
        <v>126</v>
      </c>
      <c r="F296" s="185"/>
      <c r="G296" s="186" t="s">
        <v>386</v>
      </c>
      <c r="H296" s="187"/>
      <c r="I296" s="99">
        <v>38919.64</v>
      </c>
      <c r="J296" s="100"/>
      <c r="K296" s="13"/>
      <c r="L296" s="14" t="str">
        <f t="shared" si="1"/>
        <v>0505244</v>
      </c>
    </row>
    <row r="297" spans="2:12" ht="15" customHeight="1" x14ac:dyDescent="0.25">
      <c r="B297" s="181" t="s">
        <v>688</v>
      </c>
      <c r="C297" s="182" t="s">
        <v>678</v>
      </c>
      <c r="D297" s="183" t="s">
        <v>341</v>
      </c>
      <c r="E297" s="184" t="s">
        <v>184</v>
      </c>
      <c r="F297" s="185"/>
      <c r="G297" s="186" t="s">
        <v>386</v>
      </c>
      <c r="H297" s="187"/>
      <c r="I297" s="99">
        <v>188114.6</v>
      </c>
      <c r="J297" s="100"/>
      <c r="K297" s="13"/>
      <c r="L297" s="14" t="str">
        <f t="shared" si="1"/>
        <v>0709244</v>
      </c>
    </row>
    <row r="298" spans="2:12" ht="15" customHeight="1" x14ac:dyDescent="0.25">
      <c r="B298" s="181" t="s">
        <v>688</v>
      </c>
      <c r="C298" s="182" t="s">
        <v>678</v>
      </c>
      <c r="D298" s="183" t="s">
        <v>341</v>
      </c>
      <c r="E298" s="184" t="s">
        <v>196</v>
      </c>
      <c r="F298" s="185"/>
      <c r="G298" s="186" t="s">
        <v>386</v>
      </c>
      <c r="H298" s="187"/>
      <c r="I298" s="99">
        <v>141758.07</v>
      </c>
      <c r="J298" s="100"/>
      <c r="K298" s="13"/>
      <c r="L298" s="14" t="str">
        <f t="shared" si="1"/>
        <v>0804244</v>
      </c>
    </row>
    <row r="299" spans="2:12" ht="15" customHeight="1" x14ac:dyDescent="0.25">
      <c r="B299" s="181" t="s">
        <v>689</v>
      </c>
      <c r="C299" s="182" t="s">
        <v>678</v>
      </c>
      <c r="D299" s="183" t="s">
        <v>344</v>
      </c>
      <c r="E299" s="184" t="s">
        <v>681</v>
      </c>
      <c r="F299" s="185"/>
      <c r="G299" s="186" t="s">
        <v>386</v>
      </c>
      <c r="H299" s="187"/>
      <c r="I299" s="99">
        <v>85150</v>
      </c>
      <c r="J299" s="100"/>
      <c r="K299" s="13"/>
      <c r="L299" s="14" t="str">
        <f t="shared" si="1"/>
        <v>0104244</v>
      </c>
    </row>
    <row r="300" spans="2:12" ht="15" customHeight="1" x14ac:dyDescent="0.25">
      <c r="B300" s="181" t="s">
        <v>689</v>
      </c>
      <c r="C300" s="182" t="s">
        <v>678</v>
      </c>
      <c r="D300" s="183" t="s">
        <v>344</v>
      </c>
      <c r="E300" s="184" t="s">
        <v>102</v>
      </c>
      <c r="F300" s="185"/>
      <c r="G300" s="186" t="s">
        <v>386</v>
      </c>
      <c r="H300" s="187"/>
      <c r="I300" s="99">
        <v>44329536.579999998</v>
      </c>
      <c r="J300" s="100"/>
      <c r="K300" s="13"/>
      <c r="L300" s="14" t="str">
        <f t="shared" si="1"/>
        <v>0408244</v>
      </c>
    </row>
    <row r="301" spans="2:12" ht="15" customHeight="1" x14ac:dyDescent="0.25">
      <c r="B301" s="181" t="s">
        <v>689</v>
      </c>
      <c r="C301" s="182" t="s">
        <v>678</v>
      </c>
      <c r="D301" s="183" t="s">
        <v>344</v>
      </c>
      <c r="E301" s="184" t="s">
        <v>184</v>
      </c>
      <c r="F301" s="185"/>
      <c r="G301" s="186" t="s">
        <v>386</v>
      </c>
      <c r="H301" s="187"/>
      <c r="I301" s="99">
        <v>26960</v>
      </c>
      <c r="J301" s="100"/>
      <c r="K301" s="13"/>
      <c r="L301" s="14" t="str">
        <f t="shared" si="1"/>
        <v>0709244</v>
      </c>
    </row>
    <row r="302" spans="2:12" ht="15" customHeight="1" x14ac:dyDescent="0.25">
      <c r="B302" s="181" t="s">
        <v>690</v>
      </c>
      <c r="C302" s="182" t="s">
        <v>678</v>
      </c>
      <c r="D302" s="183" t="s">
        <v>347</v>
      </c>
      <c r="E302" s="184" t="s">
        <v>683</v>
      </c>
      <c r="F302" s="185"/>
      <c r="G302" s="186" t="s">
        <v>386</v>
      </c>
      <c r="H302" s="187"/>
      <c r="I302" s="99">
        <v>56374.2</v>
      </c>
      <c r="J302" s="100"/>
      <c r="K302" s="13"/>
      <c r="L302" s="14" t="str">
        <f t="shared" si="1"/>
        <v>0113244</v>
      </c>
    </row>
    <row r="303" spans="2:12" ht="15" customHeight="1" x14ac:dyDescent="0.25">
      <c r="B303" s="181" t="s">
        <v>690</v>
      </c>
      <c r="C303" s="182" t="s">
        <v>678</v>
      </c>
      <c r="D303" s="183" t="s">
        <v>347</v>
      </c>
      <c r="E303" s="184" t="s">
        <v>683</v>
      </c>
      <c r="F303" s="185"/>
      <c r="G303" s="186" t="s">
        <v>395</v>
      </c>
      <c r="H303" s="187"/>
      <c r="I303" s="99">
        <v>7093856.9699999997</v>
      </c>
      <c r="J303" s="100"/>
      <c r="K303" s="13"/>
      <c r="L303" s="14" t="str">
        <f t="shared" si="1"/>
        <v>0113247</v>
      </c>
    </row>
    <row r="304" spans="2:12" ht="15" customHeight="1" x14ac:dyDescent="0.25">
      <c r="B304" s="181" t="s">
        <v>690</v>
      </c>
      <c r="C304" s="182" t="s">
        <v>678</v>
      </c>
      <c r="D304" s="183" t="s">
        <v>347</v>
      </c>
      <c r="E304" s="184" t="s">
        <v>684</v>
      </c>
      <c r="F304" s="185"/>
      <c r="G304" s="186" t="s">
        <v>395</v>
      </c>
      <c r="H304" s="187"/>
      <c r="I304" s="99">
        <v>254523.43</v>
      </c>
      <c r="J304" s="100"/>
      <c r="K304" s="13"/>
      <c r="L304" s="14" t="str">
        <f t="shared" si="1"/>
        <v>0309247</v>
      </c>
    </row>
    <row r="305" spans="2:12" ht="15" customHeight="1" x14ac:dyDescent="0.25">
      <c r="B305" s="181" t="s">
        <v>690</v>
      </c>
      <c r="C305" s="182" t="s">
        <v>678</v>
      </c>
      <c r="D305" s="183" t="s">
        <v>347</v>
      </c>
      <c r="E305" s="184" t="s">
        <v>105</v>
      </c>
      <c r="F305" s="185"/>
      <c r="G305" s="186" t="s">
        <v>395</v>
      </c>
      <c r="H305" s="187"/>
      <c r="I305" s="99">
        <v>211069.96</v>
      </c>
      <c r="J305" s="100"/>
      <c r="K305" s="13"/>
      <c r="L305" s="14" t="str">
        <f t="shared" si="1"/>
        <v>0409247</v>
      </c>
    </row>
    <row r="306" spans="2:12" ht="15" customHeight="1" x14ac:dyDescent="0.25">
      <c r="B306" s="181" t="s">
        <v>690</v>
      </c>
      <c r="C306" s="182" t="s">
        <v>678</v>
      </c>
      <c r="D306" s="183" t="s">
        <v>347</v>
      </c>
      <c r="E306" s="184" t="s">
        <v>126</v>
      </c>
      <c r="F306" s="185"/>
      <c r="G306" s="186" t="s">
        <v>386</v>
      </c>
      <c r="H306" s="187"/>
      <c r="I306" s="99">
        <v>6652.86</v>
      </c>
      <c r="J306" s="100"/>
      <c r="K306" s="13"/>
      <c r="L306" s="14" t="str">
        <f t="shared" si="1"/>
        <v>0505244</v>
      </c>
    </row>
    <row r="307" spans="2:12" ht="15" customHeight="1" x14ac:dyDescent="0.25">
      <c r="B307" s="181" t="s">
        <v>690</v>
      </c>
      <c r="C307" s="182" t="s">
        <v>678</v>
      </c>
      <c r="D307" s="183" t="s">
        <v>347</v>
      </c>
      <c r="E307" s="184" t="s">
        <v>126</v>
      </c>
      <c r="F307" s="185"/>
      <c r="G307" s="186" t="s">
        <v>395</v>
      </c>
      <c r="H307" s="187"/>
      <c r="I307" s="99">
        <v>247266.13</v>
      </c>
      <c r="J307" s="100"/>
      <c r="K307" s="13"/>
      <c r="L307" s="14" t="str">
        <f t="shared" si="1"/>
        <v>0505247</v>
      </c>
    </row>
    <row r="308" spans="2:12" ht="15" customHeight="1" x14ac:dyDescent="0.25">
      <c r="B308" s="181" t="s">
        <v>690</v>
      </c>
      <c r="C308" s="182" t="s">
        <v>678</v>
      </c>
      <c r="D308" s="183" t="s">
        <v>347</v>
      </c>
      <c r="E308" s="184" t="s">
        <v>184</v>
      </c>
      <c r="F308" s="185"/>
      <c r="G308" s="186" t="s">
        <v>386</v>
      </c>
      <c r="H308" s="187"/>
      <c r="I308" s="99">
        <v>32447.279999999999</v>
      </c>
      <c r="J308" s="100"/>
      <c r="K308" s="13"/>
      <c r="L308" s="14" t="str">
        <f t="shared" si="1"/>
        <v>0709244</v>
      </c>
    </row>
    <row r="309" spans="2:12" ht="15" customHeight="1" x14ac:dyDescent="0.25">
      <c r="B309" s="181" t="s">
        <v>690</v>
      </c>
      <c r="C309" s="182" t="s">
        <v>678</v>
      </c>
      <c r="D309" s="183" t="s">
        <v>347</v>
      </c>
      <c r="E309" s="184" t="s">
        <v>184</v>
      </c>
      <c r="F309" s="185"/>
      <c r="G309" s="186" t="s">
        <v>395</v>
      </c>
      <c r="H309" s="187"/>
      <c r="I309" s="99">
        <v>1283656.93</v>
      </c>
      <c r="J309" s="100"/>
      <c r="K309" s="13"/>
      <c r="L309" s="14" t="str">
        <f t="shared" si="1"/>
        <v>0709247</v>
      </c>
    </row>
    <row r="310" spans="2:12" ht="23.25" customHeight="1" x14ac:dyDescent="0.25">
      <c r="B310" s="181" t="s">
        <v>691</v>
      </c>
      <c r="C310" s="182" t="s">
        <v>678</v>
      </c>
      <c r="D310" s="183" t="s">
        <v>350</v>
      </c>
      <c r="E310" s="184" t="s">
        <v>681</v>
      </c>
      <c r="F310" s="185"/>
      <c r="G310" s="186" t="s">
        <v>386</v>
      </c>
      <c r="H310" s="187"/>
      <c r="I310" s="99">
        <v>2600</v>
      </c>
      <c r="J310" s="100"/>
      <c r="K310" s="13"/>
      <c r="L310" s="14" t="str">
        <f t="shared" si="1"/>
        <v>0104244</v>
      </c>
    </row>
    <row r="311" spans="2:12" ht="15" customHeight="1" x14ac:dyDescent="0.25">
      <c r="B311" s="181" t="s">
        <v>692</v>
      </c>
      <c r="C311" s="182" t="s">
        <v>678</v>
      </c>
      <c r="D311" s="183" t="s">
        <v>353</v>
      </c>
      <c r="E311" s="184" t="s">
        <v>681</v>
      </c>
      <c r="F311" s="185"/>
      <c r="G311" s="186" t="s">
        <v>386</v>
      </c>
      <c r="H311" s="187"/>
      <c r="I311" s="99">
        <v>22797.84</v>
      </c>
      <c r="J311" s="100"/>
      <c r="K311" s="13"/>
      <c r="L311" s="14" t="str">
        <f t="shared" si="1"/>
        <v>0104244</v>
      </c>
    </row>
    <row r="312" spans="2:12" ht="15" customHeight="1" x14ac:dyDescent="0.25">
      <c r="B312" s="181" t="s">
        <v>692</v>
      </c>
      <c r="C312" s="182" t="s">
        <v>678</v>
      </c>
      <c r="D312" s="183" t="s">
        <v>353</v>
      </c>
      <c r="E312" s="184" t="s">
        <v>682</v>
      </c>
      <c r="F312" s="185"/>
      <c r="G312" s="186" t="s">
        <v>386</v>
      </c>
      <c r="H312" s="187"/>
      <c r="I312" s="99">
        <v>46050</v>
      </c>
      <c r="J312" s="100"/>
      <c r="K312" s="13"/>
      <c r="L312" s="14" t="str">
        <f t="shared" si="1"/>
        <v>0106244</v>
      </c>
    </row>
    <row r="313" spans="2:12" ht="15" customHeight="1" x14ac:dyDescent="0.25">
      <c r="B313" s="181" t="s">
        <v>692</v>
      </c>
      <c r="C313" s="182" t="s">
        <v>678</v>
      </c>
      <c r="D313" s="183" t="s">
        <v>353</v>
      </c>
      <c r="E313" s="184" t="s">
        <v>683</v>
      </c>
      <c r="F313" s="185"/>
      <c r="G313" s="186" t="s">
        <v>386</v>
      </c>
      <c r="H313" s="187"/>
      <c r="I313" s="99">
        <v>1863801.35</v>
      </c>
      <c r="J313" s="100"/>
      <c r="K313" s="13"/>
      <c r="L313" s="14" t="str">
        <f t="shared" si="1"/>
        <v>0113244</v>
      </c>
    </row>
    <row r="314" spans="2:12" ht="15" customHeight="1" x14ac:dyDescent="0.25">
      <c r="B314" s="181" t="s">
        <v>692</v>
      </c>
      <c r="C314" s="182" t="s">
        <v>678</v>
      </c>
      <c r="D314" s="183" t="s">
        <v>353</v>
      </c>
      <c r="E314" s="184" t="s">
        <v>684</v>
      </c>
      <c r="F314" s="185"/>
      <c r="G314" s="186" t="s">
        <v>386</v>
      </c>
      <c r="H314" s="187"/>
      <c r="I314" s="99">
        <v>869057.66</v>
      </c>
      <c r="J314" s="100"/>
      <c r="K314" s="13"/>
      <c r="L314" s="14" t="str">
        <f t="shared" si="1"/>
        <v>0309244</v>
      </c>
    </row>
    <row r="315" spans="2:12" ht="15" customHeight="1" x14ac:dyDescent="0.25">
      <c r="B315" s="181" t="s">
        <v>692</v>
      </c>
      <c r="C315" s="182" t="s">
        <v>678</v>
      </c>
      <c r="D315" s="183" t="s">
        <v>353</v>
      </c>
      <c r="E315" s="184" t="s">
        <v>93</v>
      </c>
      <c r="F315" s="185"/>
      <c r="G315" s="186" t="s">
        <v>386</v>
      </c>
      <c r="H315" s="187"/>
      <c r="I315" s="99">
        <v>83896.91</v>
      </c>
      <c r="J315" s="100"/>
      <c r="K315" s="13"/>
      <c r="L315" s="14" t="str">
        <f t="shared" si="1"/>
        <v>0405244</v>
      </c>
    </row>
    <row r="316" spans="2:12" ht="15" customHeight="1" x14ac:dyDescent="0.25">
      <c r="B316" s="181" t="s">
        <v>692</v>
      </c>
      <c r="C316" s="182" t="s">
        <v>678</v>
      </c>
      <c r="D316" s="183" t="s">
        <v>353</v>
      </c>
      <c r="E316" s="184" t="s">
        <v>105</v>
      </c>
      <c r="F316" s="185"/>
      <c r="G316" s="186" t="s">
        <v>386</v>
      </c>
      <c r="H316" s="187"/>
      <c r="I316" s="99">
        <v>125783831.94</v>
      </c>
      <c r="J316" s="100"/>
      <c r="K316" s="13"/>
      <c r="L316" s="14" t="str">
        <f t="shared" si="1"/>
        <v>0409244</v>
      </c>
    </row>
    <row r="317" spans="2:12" ht="15" customHeight="1" x14ac:dyDescent="0.25">
      <c r="B317" s="181" t="s">
        <v>692</v>
      </c>
      <c r="C317" s="182" t="s">
        <v>678</v>
      </c>
      <c r="D317" s="183" t="s">
        <v>353</v>
      </c>
      <c r="E317" s="184" t="s">
        <v>693</v>
      </c>
      <c r="F317" s="185"/>
      <c r="G317" s="186" t="s">
        <v>383</v>
      </c>
      <c r="H317" s="187"/>
      <c r="I317" s="99">
        <v>1650403.77</v>
      </c>
      <c r="J317" s="100"/>
      <c r="K317" s="13"/>
      <c r="L317" s="14" t="str">
        <f t="shared" si="1"/>
        <v>0501243</v>
      </c>
    </row>
    <row r="318" spans="2:12" ht="15" customHeight="1" x14ac:dyDescent="0.25">
      <c r="B318" s="181" t="s">
        <v>692</v>
      </c>
      <c r="C318" s="182" t="s">
        <v>678</v>
      </c>
      <c r="D318" s="183" t="s">
        <v>353</v>
      </c>
      <c r="E318" s="184" t="s">
        <v>693</v>
      </c>
      <c r="F318" s="185"/>
      <c r="G318" s="186" t="s">
        <v>386</v>
      </c>
      <c r="H318" s="187"/>
      <c r="I318" s="99">
        <v>3342597.32</v>
      </c>
      <c r="J318" s="100"/>
      <c r="K318" s="13"/>
      <c r="L318" s="14" t="str">
        <f t="shared" si="1"/>
        <v>0501244</v>
      </c>
    </row>
    <row r="319" spans="2:12" ht="15" customHeight="1" x14ac:dyDescent="0.25">
      <c r="B319" s="181" t="s">
        <v>692</v>
      </c>
      <c r="C319" s="182" t="s">
        <v>678</v>
      </c>
      <c r="D319" s="183" t="s">
        <v>353</v>
      </c>
      <c r="E319" s="184" t="s">
        <v>117</v>
      </c>
      <c r="F319" s="185"/>
      <c r="G319" s="186" t="s">
        <v>386</v>
      </c>
      <c r="H319" s="187"/>
      <c r="I319" s="99">
        <v>3272324.03</v>
      </c>
      <c r="J319" s="100"/>
      <c r="K319" s="13"/>
      <c r="L319" s="14" t="str">
        <f t="shared" si="1"/>
        <v>0502244</v>
      </c>
    </row>
    <row r="320" spans="2:12" ht="15" customHeight="1" x14ac:dyDescent="0.25">
      <c r="B320" s="181" t="s">
        <v>692</v>
      </c>
      <c r="C320" s="182" t="s">
        <v>678</v>
      </c>
      <c r="D320" s="183" t="s">
        <v>353</v>
      </c>
      <c r="E320" s="184" t="s">
        <v>120</v>
      </c>
      <c r="F320" s="185"/>
      <c r="G320" s="186" t="s">
        <v>386</v>
      </c>
      <c r="H320" s="187"/>
      <c r="I320" s="99">
        <v>4257056.9400000004</v>
      </c>
      <c r="J320" s="100"/>
      <c r="K320" s="13"/>
      <c r="L320" s="14" t="str">
        <f t="shared" si="1"/>
        <v>0503244</v>
      </c>
    </row>
    <row r="321" spans="2:12" ht="15" customHeight="1" x14ac:dyDescent="0.25">
      <c r="B321" s="181" t="s">
        <v>692</v>
      </c>
      <c r="C321" s="182" t="s">
        <v>678</v>
      </c>
      <c r="D321" s="183" t="s">
        <v>353</v>
      </c>
      <c r="E321" s="184" t="s">
        <v>126</v>
      </c>
      <c r="F321" s="185"/>
      <c r="G321" s="186" t="s">
        <v>386</v>
      </c>
      <c r="H321" s="187"/>
      <c r="I321" s="99">
        <v>86838</v>
      </c>
      <c r="J321" s="100"/>
      <c r="K321" s="13"/>
      <c r="L321" s="14" t="str">
        <f t="shared" si="1"/>
        <v>0505244</v>
      </c>
    </row>
    <row r="322" spans="2:12" ht="15" customHeight="1" x14ac:dyDescent="0.25">
      <c r="B322" s="181" t="s">
        <v>692</v>
      </c>
      <c r="C322" s="182" t="s">
        <v>678</v>
      </c>
      <c r="D322" s="183" t="s">
        <v>353</v>
      </c>
      <c r="E322" s="184" t="s">
        <v>184</v>
      </c>
      <c r="F322" s="185"/>
      <c r="G322" s="186" t="s">
        <v>386</v>
      </c>
      <c r="H322" s="187"/>
      <c r="I322" s="99">
        <v>1441130.07</v>
      </c>
      <c r="J322" s="100"/>
      <c r="K322" s="13"/>
      <c r="L322" s="14" t="str">
        <f t="shared" si="1"/>
        <v>0709244</v>
      </c>
    </row>
    <row r="323" spans="2:12" ht="15" customHeight="1" x14ac:dyDescent="0.25">
      <c r="B323" s="181" t="s">
        <v>692</v>
      </c>
      <c r="C323" s="182" t="s">
        <v>678</v>
      </c>
      <c r="D323" s="183" t="s">
        <v>353</v>
      </c>
      <c r="E323" s="184" t="s">
        <v>196</v>
      </c>
      <c r="F323" s="185"/>
      <c r="G323" s="186" t="s">
        <v>386</v>
      </c>
      <c r="H323" s="187"/>
      <c r="I323" s="99">
        <v>30430</v>
      </c>
      <c r="J323" s="100"/>
      <c r="K323" s="13"/>
      <c r="L323" s="14" t="str">
        <f t="shared" si="1"/>
        <v>0804244</v>
      </c>
    </row>
    <row r="324" spans="2:12" ht="15" customHeight="1" x14ac:dyDescent="0.25">
      <c r="B324" s="181" t="s">
        <v>694</v>
      </c>
      <c r="C324" s="182" t="s">
        <v>678</v>
      </c>
      <c r="D324" s="183" t="s">
        <v>356</v>
      </c>
      <c r="E324" s="184" t="s">
        <v>681</v>
      </c>
      <c r="F324" s="185"/>
      <c r="G324" s="186" t="s">
        <v>82</v>
      </c>
      <c r="H324" s="187"/>
      <c r="I324" s="99">
        <v>492606.12</v>
      </c>
      <c r="J324" s="100"/>
      <c r="K324" s="13"/>
      <c r="L324" s="14" t="str">
        <f t="shared" ref="L324:L355" si="2">IF(E324="","0000",E324)&amp;IF(G324="","000",G324)</f>
        <v>0104122</v>
      </c>
    </row>
    <row r="325" spans="2:12" ht="15" customHeight="1" x14ac:dyDescent="0.25">
      <c r="B325" s="181" t="s">
        <v>694</v>
      </c>
      <c r="C325" s="182" t="s">
        <v>678</v>
      </c>
      <c r="D325" s="183" t="s">
        <v>356</v>
      </c>
      <c r="E325" s="184" t="s">
        <v>681</v>
      </c>
      <c r="F325" s="185"/>
      <c r="G325" s="186" t="s">
        <v>386</v>
      </c>
      <c r="H325" s="187"/>
      <c r="I325" s="99">
        <v>1444862.26</v>
      </c>
      <c r="J325" s="100"/>
      <c r="K325" s="13"/>
      <c r="L325" s="14" t="str">
        <f t="shared" si="2"/>
        <v>0104244</v>
      </c>
    </row>
    <row r="326" spans="2:12" ht="15" customHeight="1" x14ac:dyDescent="0.25">
      <c r="B326" s="181" t="s">
        <v>694</v>
      </c>
      <c r="C326" s="182" t="s">
        <v>678</v>
      </c>
      <c r="D326" s="183" t="s">
        <v>356</v>
      </c>
      <c r="E326" s="184" t="s">
        <v>695</v>
      </c>
      <c r="F326" s="185"/>
      <c r="G326" s="186" t="s">
        <v>386</v>
      </c>
      <c r="H326" s="187"/>
      <c r="I326" s="99">
        <v>50300</v>
      </c>
      <c r="J326" s="100"/>
      <c r="K326" s="13"/>
      <c r="L326" s="14" t="str">
        <f t="shared" si="2"/>
        <v>0105244</v>
      </c>
    </row>
    <row r="327" spans="2:12" ht="15" customHeight="1" x14ac:dyDescent="0.25">
      <c r="B327" s="181" t="s">
        <v>694</v>
      </c>
      <c r="C327" s="182" t="s">
        <v>678</v>
      </c>
      <c r="D327" s="183" t="s">
        <v>356</v>
      </c>
      <c r="E327" s="184" t="s">
        <v>682</v>
      </c>
      <c r="F327" s="185"/>
      <c r="G327" s="186" t="s">
        <v>386</v>
      </c>
      <c r="H327" s="187"/>
      <c r="I327" s="99">
        <v>543733.12</v>
      </c>
      <c r="J327" s="100"/>
      <c r="K327" s="13"/>
      <c r="L327" s="14" t="str">
        <f t="shared" si="2"/>
        <v>0106244</v>
      </c>
    </row>
    <row r="328" spans="2:12" ht="15" customHeight="1" x14ac:dyDescent="0.25">
      <c r="B328" s="181" t="s">
        <v>694</v>
      </c>
      <c r="C328" s="182" t="s">
        <v>678</v>
      </c>
      <c r="D328" s="183" t="s">
        <v>356</v>
      </c>
      <c r="E328" s="184" t="s">
        <v>683</v>
      </c>
      <c r="F328" s="185"/>
      <c r="G328" s="186" t="s">
        <v>64</v>
      </c>
      <c r="H328" s="187"/>
      <c r="I328" s="99">
        <v>1600</v>
      </c>
      <c r="J328" s="100"/>
      <c r="K328" s="13"/>
      <c r="L328" s="14" t="str">
        <f t="shared" si="2"/>
        <v>0113112</v>
      </c>
    </row>
    <row r="329" spans="2:12" ht="15" customHeight="1" x14ac:dyDescent="0.25">
      <c r="B329" s="181" t="s">
        <v>694</v>
      </c>
      <c r="C329" s="182" t="s">
        <v>678</v>
      </c>
      <c r="D329" s="183" t="s">
        <v>356</v>
      </c>
      <c r="E329" s="184" t="s">
        <v>683</v>
      </c>
      <c r="F329" s="185"/>
      <c r="G329" s="186" t="s">
        <v>82</v>
      </c>
      <c r="H329" s="187"/>
      <c r="I329" s="99">
        <v>10800</v>
      </c>
      <c r="J329" s="100"/>
      <c r="K329" s="13"/>
      <c r="L329" s="14" t="str">
        <f t="shared" si="2"/>
        <v>0113122</v>
      </c>
    </row>
    <row r="330" spans="2:12" ht="15" customHeight="1" x14ac:dyDescent="0.25">
      <c r="B330" s="181" t="s">
        <v>694</v>
      </c>
      <c r="C330" s="182" t="s">
        <v>678</v>
      </c>
      <c r="D330" s="183" t="s">
        <v>356</v>
      </c>
      <c r="E330" s="184" t="s">
        <v>683</v>
      </c>
      <c r="F330" s="185"/>
      <c r="G330" s="186" t="s">
        <v>383</v>
      </c>
      <c r="H330" s="187"/>
      <c r="I330" s="99">
        <v>2175880</v>
      </c>
      <c r="J330" s="100"/>
      <c r="K330" s="13"/>
      <c r="L330" s="14" t="str">
        <f t="shared" si="2"/>
        <v>0113243</v>
      </c>
    </row>
    <row r="331" spans="2:12" ht="15" customHeight="1" x14ac:dyDescent="0.25">
      <c r="B331" s="181" t="s">
        <v>694</v>
      </c>
      <c r="C331" s="182" t="s">
        <v>678</v>
      </c>
      <c r="D331" s="183" t="s">
        <v>356</v>
      </c>
      <c r="E331" s="184" t="s">
        <v>683</v>
      </c>
      <c r="F331" s="185"/>
      <c r="G331" s="186" t="s">
        <v>386</v>
      </c>
      <c r="H331" s="187"/>
      <c r="I331" s="99">
        <v>3154730.36</v>
      </c>
      <c r="J331" s="100"/>
      <c r="K331" s="13"/>
      <c r="L331" s="14" t="str">
        <f t="shared" si="2"/>
        <v>0113244</v>
      </c>
    </row>
    <row r="332" spans="2:12" ht="15" customHeight="1" x14ac:dyDescent="0.25">
      <c r="B332" s="181" t="s">
        <v>694</v>
      </c>
      <c r="C332" s="182" t="s">
        <v>678</v>
      </c>
      <c r="D332" s="183" t="s">
        <v>356</v>
      </c>
      <c r="E332" s="184" t="s">
        <v>684</v>
      </c>
      <c r="F332" s="185"/>
      <c r="G332" s="186" t="s">
        <v>386</v>
      </c>
      <c r="H332" s="187"/>
      <c r="I332" s="99">
        <v>77548</v>
      </c>
      <c r="J332" s="100"/>
      <c r="K332" s="13"/>
      <c r="L332" s="14" t="str">
        <f t="shared" si="2"/>
        <v>0309244</v>
      </c>
    </row>
    <row r="333" spans="2:12" ht="15" customHeight="1" x14ac:dyDescent="0.25">
      <c r="B333" s="181" t="s">
        <v>694</v>
      </c>
      <c r="C333" s="182" t="s">
        <v>678</v>
      </c>
      <c r="D333" s="183" t="s">
        <v>356</v>
      </c>
      <c r="E333" s="184" t="s">
        <v>696</v>
      </c>
      <c r="F333" s="185"/>
      <c r="G333" s="186" t="s">
        <v>386</v>
      </c>
      <c r="H333" s="187"/>
      <c r="I333" s="99">
        <v>84872</v>
      </c>
      <c r="J333" s="100"/>
      <c r="K333" s="13"/>
      <c r="L333" s="14" t="str">
        <f t="shared" si="2"/>
        <v>0310244</v>
      </c>
    </row>
    <row r="334" spans="2:12" ht="15" customHeight="1" x14ac:dyDescent="0.25">
      <c r="B334" s="181" t="s">
        <v>694</v>
      </c>
      <c r="C334" s="182" t="s">
        <v>678</v>
      </c>
      <c r="D334" s="183" t="s">
        <v>356</v>
      </c>
      <c r="E334" s="184" t="s">
        <v>93</v>
      </c>
      <c r="F334" s="185"/>
      <c r="G334" s="186" t="s">
        <v>386</v>
      </c>
      <c r="H334" s="187"/>
      <c r="I334" s="99">
        <v>353900</v>
      </c>
      <c r="J334" s="100"/>
      <c r="K334" s="13"/>
      <c r="L334" s="14" t="str">
        <f t="shared" si="2"/>
        <v>0405244</v>
      </c>
    </row>
    <row r="335" spans="2:12" ht="15" customHeight="1" x14ac:dyDescent="0.25">
      <c r="B335" s="181" t="s">
        <v>694</v>
      </c>
      <c r="C335" s="182" t="s">
        <v>678</v>
      </c>
      <c r="D335" s="183" t="s">
        <v>356</v>
      </c>
      <c r="E335" s="184" t="s">
        <v>105</v>
      </c>
      <c r="F335" s="185"/>
      <c r="G335" s="186" t="s">
        <v>386</v>
      </c>
      <c r="H335" s="187"/>
      <c r="I335" s="99">
        <v>2435168.58</v>
      </c>
      <c r="J335" s="100"/>
      <c r="K335" s="13"/>
      <c r="L335" s="14" t="str">
        <f t="shared" si="2"/>
        <v>0409244</v>
      </c>
    </row>
    <row r="336" spans="2:12" ht="15" customHeight="1" x14ac:dyDescent="0.25">
      <c r="B336" s="181" t="s">
        <v>694</v>
      </c>
      <c r="C336" s="182" t="s">
        <v>678</v>
      </c>
      <c r="D336" s="183" t="s">
        <v>356</v>
      </c>
      <c r="E336" s="184" t="s">
        <v>697</v>
      </c>
      <c r="F336" s="185"/>
      <c r="G336" s="186" t="s">
        <v>386</v>
      </c>
      <c r="H336" s="187"/>
      <c r="I336" s="99">
        <v>2983564.44</v>
      </c>
      <c r="J336" s="100"/>
      <c r="K336" s="13"/>
      <c r="L336" s="14" t="str">
        <f t="shared" si="2"/>
        <v>0412244</v>
      </c>
    </row>
    <row r="337" spans="2:12" ht="15" customHeight="1" x14ac:dyDescent="0.25">
      <c r="B337" s="181" t="s">
        <v>694</v>
      </c>
      <c r="C337" s="182" t="s">
        <v>678</v>
      </c>
      <c r="D337" s="183" t="s">
        <v>356</v>
      </c>
      <c r="E337" s="184" t="s">
        <v>120</v>
      </c>
      <c r="F337" s="185"/>
      <c r="G337" s="186" t="s">
        <v>386</v>
      </c>
      <c r="H337" s="187"/>
      <c r="I337" s="99">
        <v>1193276.46</v>
      </c>
      <c r="J337" s="100"/>
      <c r="K337" s="13"/>
      <c r="L337" s="14" t="str">
        <f t="shared" si="2"/>
        <v>0503244</v>
      </c>
    </row>
    <row r="338" spans="2:12" ht="15" customHeight="1" x14ac:dyDescent="0.25">
      <c r="B338" s="181" t="s">
        <v>694</v>
      </c>
      <c r="C338" s="182" t="s">
        <v>678</v>
      </c>
      <c r="D338" s="183" t="s">
        <v>356</v>
      </c>
      <c r="E338" s="184" t="s">
        <v>126</v>
      </c>
      <c r="F338" s="185"/>
      <c r="G338" s="186" t="s">
        <v>386</v>
      </c>
      <c r="H338" s="187"/>
      <c r="I338" s="99">
        <v>81070</v>
      </c>
      <c r="J338" s="100"/>
      <c r="K338" s="13"/>
      <c r="L338" s="14" t="str">
        <f t="shared" si="2"/>
        <v>0505244</v>
      </c>
    </row>
    <row r="339" spans="2:12" ht="15" customHeight="1" x14ac:dyDescent="0.25">
      <c r="B339" s="181" t="s">
        <v>694</v>
      </c>
      <c r="C339" s="182" t="s">
        <v>678</v>
      </c>
      <c r="D339" s="183" t="s">
        <v>356</v>
      </c>
      <c r="E339" s="184" t="s">
        <v>155</v>
      </c>
      <c r="F339" s="185"/>
      <c r="G339" s="186" t="s">
        <v>386</v>
      </c>
      <c r="H339" s="187"/>
      <c r="I339" s="99">
        <v>5829301.5800000001</v>
      </c>
      <c r="J339" s="100"/>
      <c r="K339" s="13"/>
      <c r="L339" s="14" t="str">
        <f t="shared" si="2"/>
        <v>0605244</v>
      </c>
    </row>
    <row r="340" spans="2:12" ht="15" customHeight="1" x14ac:dyDescent="0.25">
      <c r="B340" s="181" t="s">
        <v>694</v>
      </c>
      <c r="C340" s="182" t="s">
        <v>678</v>
      </c>
      <c r="D340" s="183" t="s">
        <v>356</v>
      </c>
      <c r="E340" s="184" t="s">
        <v>184</v>
      </c>
      <c r="F340" s="185"/>
      <c r="G340" s="186" t="s">
        <v>64</v>
      </c>
      <c r="H340" s="187"/>
      <c r="I340" s="99">
        <v>12</v>
      </c>
      <c r="J340" s="100"/>
      <c r="K340" s="13"/>
      <c r="L340" s="14" t="str">
        <f t="shared" si="2"/>
        <v>0709112</v>
      </c>
    </row>
    <row r="341" spans="2:12" ht="15" customHeight="1" x14ac:dyDescent="0.25">
      <c r="B341" s="181" t="s">
        <v>694</v>
      </c>
      <c r="C341" s="182" t="s">
        <v>678</v>
      </c>
      <c r="D341" s="183" t="s">
        <v>356</v>
      </c>
      <c r="E341" s="184" t="s">
        <v>184</v>
      </c>
      <c r="F341" s="185"/>
      <c r="G341" s="186" t="s">
        <v>82</v>
      </c>
      <c r="H341" s="187"/>
      <c r="I341" s="99">
        <v>7432.4</v>
      </c>
      <c r="J341" s="100"/>
      <c r="K341" s="13"/>
      <c r="L341" s="14" t="str">
        <f t="shared" si="2"/>
        <v>0709122</v>
      </c>
    </row>
    <row r="342" spans="2:12" ht="15" customHeight="1" x14ac:dyDescent="0.25">
      <c r="B342" s="181" t="s">
        <v>694</v>
      </c>
      <c r="C342" s="182" t="s">
        <v>678</v>
      </c>
      <c r="D342" s="183" t="s">
        <v>356</v>
      </c>
      <c r="E342" s="184" t="s">
        <v>184</v>
      </c>
      <c r="F342" s="185"/>
      <c r="G342" s="186" t="s">
        <v>386</v>
      </c>
      <c r="H342" s="187"/>
      <c r="I342" s="99">
        <v>2125137.84</v>
      </c>
      <c r="J342" s="100"/>
      <c r="K342" s="13"/>
      <c r="L342" s="14" t="str">
        <f t="shared" si="2"/>
        <v>0709244</v>
      </c>
    </row>
    <row r="343" spans="2:12" ht="15" customHeight="1" x14ac:dyDescent="0.25">
      <c r="B343" s="181" t="s">
        <v>694</v>
      </c>
      <c r="C343" s="182" t="s">
        <v>678</v>
      </c>
      <c r="D343" s="183" t="s">
        <v>356</v>
      </c>
      <c r="E343" s="184" t="s">
        <v>196</v>
      </c>
      <c r="F343" s="185"/>
      <c r="G343" s="186" t="s">
        <v>82</v>
      </c>
      <c r="H343" s="187"/>
      <c r="I343" s="99">
        <v>5600</v>
      </c>
      <c r="J343" s="100"/>
      <c r="K343" s="13"/>
      <c r="L343" s="14" t="str">
        <f t="shared" si="2"/>
        <v>0804122</v>
      </c>
    </row>
    <row r="344" spans="2:12" ht="15" customHeight="1" x14ac:dyDescent="0.25">
      <c r="B344" s="181" t="s">
        <v>694</v>
      </c>
      <c r="C344" s="182" t="s">
        <v>678</v>
      </c>
      <c r="D344" s="183" t="s">
        <v>356</v>
      </c>
      <c r="E344" s="184" t="s">
        <v>196</v>
      </c>
      <c r="F344" s="185"/>
      <c r="G344" s="186" t="s">
        <v>386</v>
      </c>
      <c r="H344" s="187"/>
      <c r="I344" s="99">
        <v>3576896</v>
      </c>
      <c r="J344" s="100"/>
      <c r="K344" s="13"/>
      <c r="L344" s="14" t="str">
        <f t="shared" si="2"/>
        <v>0804244</v>
      </c>
    </row>
    <row r="345" spans="2:12" ht="15" customHeight="1" x14ac:dyDescent="0.25">
      <c r="B345" s="181" t="s">
        <v>694</v>
      </c>
      <c r="C345" s="182" t="s">
        <v>678</v>
      </c>
      <c r="D345" s="183" t="s">
        <v>356</v>
      </c>
      <c r="E345" s="184" t="s">
        <v>698</v>
      </c>
      <c r="F345" s="185"/>
      <c r="G345" s="186" t="s">
        <v>699</v>
      </c>
      <c r="H345" s="187"/>
      <c r="I345" s="99">
        <v>10606875.560000001</v>
      </c>
      <c r="J345" s="100"/>
      <c r="K345" s="13"/>
      <c r="L345" s="14" t="str">
        <f t="shared" si="2"/>
        <v>1004323</v>
      </c>
    </row>
    <row r="346" spans="2:12" ht="15" customHeight="1" x14ac:dyDescent="0.25">
      <c r="B346" s="181" t="s">
        <v>694</v>
      </c>
      <c r="C346" s="182" t="s">
        <v>678</v>
      </c>
      <c r="D346" s="183" t="s">
        <v>356</v>
      </c>
      <c r="E346" s="184" t="s">
        <v>700</v>
      </c>
      <c r="F346" s="185"/>
      <c r="G346" s="186" t="s">
        <v>68</v>
      </c>
      <c r="H346" s="187"/>
      <c r="I346" s="99">
        <v>173200</v>
      </c>
      <c r="J346" s="100"/>
      <c r="K346" s="13"/>
      <c r="L346" s="14" t="str">
        <f t="shared" si="2"/>
        <v>1101113</v>
      </c>
    </row>
    <row r="347" spans="2:12" ht="15" customHeight="1" x14ac:dyDescent="0.25">
      <c r="B347" s="181" t="s">
        <v>694</v>
      </c>
      <c r="C347" s="182" t="s">
        <v>678</v>
      </c>
      <c r="D347" s="183" t="s">
        <v>356</v>
      </c>
      <c r="E347" s="184" t="s">
        <v>700</v>
      </c>
      <c r="F347" s="185"/>
      <c r="G347" s="186" t="s">
        <v>386</v>
      </c>
      <c r="H347" s="187"/>
      <c r="I347" s="99">
        <v>500342</v>
      </c>
      <c r="J347" s="100"/>
      <c r="K347" s="13"/>
      <c r="L347" s="14" t="str">
        <f t="shared" si="2"/>
        <v>1101244</v>
      </c>
    </row>
    <row r="348" spans="2:12" ht="15" customHeight="1" x14ac:dyDescent="0.25">
      <c r="B348" s="181" t="s">
        <v>701</v>
      </c>
      <c r="C348" s="182" t="s">
        <v>678</v>
      </c>
      <c r="D348" s="183" t="s">
        <v>359</v>
      </c>
      <c r="E348" s="184" t="s">
        <v>681</v>
      </c>
      <c r="F348" s="185"/>
      <c r="G348" s="186" t="s">
        <v>386</v>
      </c>
      <c r="H348" s="187"/>
      <c r="I348" s="99">
        <v>80717.600000000006</v>
      </c>
      <c r="J348" s="100"/>
      <c r="K348" s="13"/>
      <c r="L348" s="14" t="str">
        <f t="shared" si="2"/>
        <v>0104244</v>
      </c>
    </row>
    <row r="349" spans="2:12" ht="15" customHeight="1" x14ac:dyDescent="0.25">
      <c r="B349" s="181" t="s">
        <v>701</v>
      </c>
      <c r="C349" s="182" t="s">
        <v>678</v>
      </c>
      <c r="D349" s="183" t="s">
        <v>359</v>
      </c>
      <c r="E349" s="184" t="s">
        <v>683</v>
      </c>
      <c r="F349" s="185"/>
      <c r="G349" s="186" t="s">
        <v>386</v>
      </c>
      <c r="H349" s="187"/>
      <c r="I349" s="99">
        <v>100553.37</v>
      </c>
      <c r="J349" s="100"/>
      <c r="K349" s="13"/>
      <c r="L349" s="14" t="str">
        <f t="shared" si="2"/>
        <v>0113244</v>
      </c>
    </row>
    <row r="350" spans="2:12" ht="15" customHeight="1" x14ac:dyDescent="0.25">
      <c r="B350" s="181" t="s">
        <v>701</v>
      </c>
      <c r="C350" s="182" t="s">
        <v>678</v>
      </c>
      <c r="D350" s="183" t="s">
        <v>359</v>
      </c>
      <c r="E350" s="184" t="s">
        <v>684</v>
      </c>
      <c r="F350" s="185"/>
      <c r="G350" s="186" t="s">
        <v>386</v>
      </c>
      <c r="H350" s="187"/>
      <c r="I350" s="99">
        <v>8678.07</v>
      </c>
      <c r="J350" s="100"/>
      <c r="K350" s="13"/>
      <c r="L350" s="14" t="str">
        <f t="shared" si="2"/>
        <v>0309244</v>
      </c>
    </row>
    <row r="351" spans="2:12" ht="15" customHeight="1" x14ac:dyDescent="0.25">
      <c r="B351" s="181" t="s">
        <v>701</v>
      </c>
      <c r="C351" s="182" t="s">
        <v>678</v>
      </c>
      <c r="D351" s="183" t="s">
        <v>359</v>
      </c>
      <c r="E351" s="184" t="s">
        <v>126</v>
      </c>
      <c r="F351" s="185"/>
      <c r="G351" s="186" t="s">
        <v>386</v>
      </c>
      <c r="H351" s="187"/>
      <c r="I351" s="99">
        <v>10178.15</v>
      </c>
      <c r="J351" s="100"/>
      <c r="K351" s="13"/>
      <c r="L351" s="14" t="str">
        <f t="shared" si="2"/>
        <v>0505244</v>
      </c>
    </row>
    <row r="352" spans="2:12" ht="15" customHeight="1" x14ac:dyDescent="0.25">
      <c r="B352" s="181" t="s">
        <v>701</v>
      </c>
      <c r="C352" s="182" t="s">
        <v>678</v>
      </c>
      <c r="D352" s="183" t="s">
        <v>359</v>
      </c>
      <c r="E352" s="184" t="s">
        <v>184</v>
      </c>
      <c r="F352" s="185"/>
      <c r="G352" s="186" t="s">
        <v>386</v>
      </c>
      <c r="H352" s="187"/>
      <c r="I352" s="99">
        <v>108195.69</v>
      </c>
      <c r="J352" s="100"/>
      <c r="K352" s="13"/>
      <c r="L352" s="14" t="str">
        <f t="shared" si="2"/>
        <v>0709244</v>
      </c>
    </row>
    <row r="353" spans="2:12" ht="15" customHeight="1" x14ac:dyDescent="0.25">
      <c r="B353" s="181" t="s">
        <v>702</v>
      </c>
      <c r="C353" s="182" t="s">
        <v>678</v>
      </c>
      <c r="D353" s="183" t="s">
        <v>552</v>
      </c>
      <c r="E353" s="184" t="s">
        <v>683</v>
      </c>
      <c r="F353" s="185"/>
      <c r="G353" s="186" t="s">
        <v>386</v>
      </c>
      <c r="H353" s="187"/>
      <c r="I353" s="99">
        <v>130000</v>
      </c>
      <c r="J353" s="100"/>
      <c r="K353" s="13"/>
      <c r="L353" s="14" t="str">
        <f t="shared" si="2"/>
        <v>0113244</v>
      </c>
    </row>
    <row r="354" spans="2:12" ht="15" customHeight="1" x14ac:dyDescent="0.25">
      <c r="B354" s="181" t="s">
        <v>702</v>
      </c>
      <c r="C354" s="182" t="s">
        <v>678</v>
      </c>
      <c r="D354" s="183" t="s">
        <v>552</v>
      </c>
      <c r="E354" s="184" t="s">
        <v>105</v>
      </c>
      <c r="F354" s="185"/>
      <c r="G354" s="186" t="s">
        <v>386</v>
      </c>
      <c r="H354" s="187"/>
      <c r="I354" s="99">
        <v>182580</v>
      </c>
      <c r="J354" s="100"/>
      <c r="K354" s="13"/>
      <c r="L354" s="14" t="str">
        <f t="shared" si="2"/>
        <v>0409244</v>
      </c>
    </row>
    <row r="355" spans="2:12" ht="15" customHeight="1" x14ac:dyDescent="0.25">
      <c r="B355" s="181" t="s">
        <v>703</v>
      </c>
      <c r="C355" s="182" t="s">
        <v>678</v>
      </c>
      <c r="D355" s="183" t="s">
        <v>368</v>
      </c>
      <c r="E355" s="184" t="s">
        <v>704</v>
      </c>
      <c r="F355" s="185"/>
      <c r="G355" s="186" t="s">
        <v>705</v>
      </c>
      <c r="H355" s="187"/>
      <c r="I355" s="99">
        <v>241541.81</v>
      </c>
      <c r="J355" s="100"/>
      <c r="K355" s="13"/>
      <c r="L355" s="14" t="str">
        <f t="shared" si="2"/>
        <v>1301730</v>
      </c>
    </row>
    <row r="356" spans="2:12" ht="37.5" customHeight="1" x14ac:dyDescent="0.25">
      <c r="B356" s="181" t="s">
        <v>706</v>
      </c>
      <c r="C356" s="182" t="s">
        <v>678</v>
      </c>
      <c r="D356" s="183" t="s">
        <v>377</v>
      </c>
      <c r="E356" s="184" t="s">
        <v>697</v>
      </c>
      <c r="F356" s="185"/>
      <c r="G356" s="186" t="s">
        <v>707</v>
      </c>
      <c r="H356" s="187"/>
      <c r="I356" s="99">
        <v>120000</v>
      </c>
      <c r="J356" s="100"/>
      <c r="K356" s="13"/>
      <c r="L356" s="14" t="str">
        <f t="shared" ref="L356:L387" si="3">IF(E356="","0000",E356)&amp;IF(G356="","000",G356)</f>
        <v>0412612</v>
      </c>
    </row>
    <row r="357" spans="2:12" ht="37.5" customHeight="1" x14ac:dyDescent="0.25">
      <c r="B357" s="181" t="s">
        <v>706</v>
      </c>
      <c r="C357" s="182" t="s">
        <v>678</v>
      </c>
      <c r="D357" s="183" t="s">
        <v>377</v>
      </c>
      <c r="E357" s="184" t="s">
        <v>120</v>
      </c>
      <c r="F357" s="185"/>
      <c r="G357" s="186" t="s">
        <v>707</v>
      </c>
      <c r="H357" s="187"/>
      <c r="I357" s="99">
        <v>1784930</v>
      </c>
      <c r="J357" s="100"/>
      <c r="K357" s="13"/>
      <c r="L357" s="14" t="str">
        <f t="shared" si="3"/>
        <v>0503612</v>
      </c>
    </row>
    <row r="358" spans="2:12" ht="37.5" customHeight="1" x14ac:dyDescent="0.25">
      <c r="B358" s="181" t="s">
        <v>706</v>
      </c>
      <c r="C358" s="182" t="s">
        <v>678</v>
      </c>
      <c r="D358" s="183" t="s">
        <v>377</v>
      </c>
      <c r="E358" s="184" t="s">
        <v>163</v>
      </c>
      <c r="F358" s="185"/>
      <c r="G358" s="186" t="s">
        <v>708</v>
      </c>
      <c r="H358" s="187"/>
      <c r="I358" s="99">
        <v>9168135.1799999997</v>
      </c>
      <c r="J358" s="100"/>
      <c r="K358" s="13"/>
      <c r="L358" s="14" t="str">
        <f t="shared" si="3"/>
        <v>0701611</v>
      </c>
    </row>
    <row r="359" spans="2:12" ht="37.5" customHeight="1" x14ac:dyDescent="0.25">
      <c r="B359" s="181" t="s">
        <v>706</v>
      </c>
      <c r="C359" s="182" t="s">
        <v>678</v>
      </c>
      <c r="D359" s="183" t="s">
        <v>377</v>
      </c>
      <c r="E359" s="184" t="s">
        <v>163</v>
      </c>
      <c r="F359" s="185"/>
      <c r="G359" s="186" t="s">
        <v>707</v>
      </c>
      <c r="H359" s="187"/>
      <c r="I359" s="99">
        <v>161392.38</v>
      </c>
      <c r="J359" s="100"/>
      <c r="K359" s="13"/>
      <c r="L359" s="14" t="str">
        <f t="shared" si="3"/>
        <v>0701612</v>
      </c>
    </row>
    <row r="360" spans="2:12" ht="37.5" customHeight="1" x14ac:dyDescent="0.25">
      <c r="B360" s="181" t="s">
        <v>706</v>
      </c>
      <c r="C360" s="182" t="s">
        <v>678</v>
      </c>
      <c r="D360" s="183" t="s">
        <v>377</v>
      </c>
      <c r="E360" s="184" t="s">
        <v>163</v>
      </c>
      <c r="F360" s="185"/>
      <c r="G360" s="186" t="s">
        <v>709</v>
      </c>
      <c r="H360" s="187"/>
      <c r="I360" s="99">
        <v>420079924.49000001</v>
      </c>
      <c r="J360" s="100"/>
      <c r="K360" s="13"/>
      <c r="L360" s="14" t="str">
        <f t="shared" si="3"/>
        <v>0701621</v>
      </c>
    </row>
    <row r="361" spans="2:12" ht="37.5" customHeight="1" x14ac:dyDescent="0.25">
      <c r="B361" s="181" t="s">
        <v>706</v>
      </c>
      <c r="C361" s="182" t="s">
        <v>678</v>
      </c>
      <c r="D361" s="183" t="s">
        <v>377</v>
      </c>
      <c r="E361" s="184" t="s">
        <v>163</v>
      </c>
      <c r="F361" s="185"/>
      <c r="G361" s="186" t="s">
        <v>710</v>
      </c>
      <c r="H361" s="187"/>
      <c r="I361" s="99">
        <v>6696088.9400000004</v>
      </c>
      <c r="J361" s="100"/>
      <c r="K361" s="13"/>
      <c r="L361" s="14" t="str">
        <f t="shared" si="3"/>
        <v>0701622</v>
      </c>
    </row>
    <row r="362" spans="2:12" ht="37.5" customHeight="1" x14ac:dyDescent="0.25">
      <c r="B362" s="181" t="s">
        <v>706</v>
      </c>
      <c r="C362" s="182" t="s">
        <v>678</v>
      </c>
      <c r="D362" s="183" t="s">
        <v>377</v>
      </c>
      <c r="E362" s="184" t="s">
        <v>711</v>
      </c>
      <c r="F362" s="185"/>
      <c r="G362" s="186" t="s">
        <v>708</v>
      </c>
      <c r="H362" s="187"/>
      <c r="I362" s="99">
        <v>29546745.260000002</v>
      </c>
      <c r="J362" s="100"/>
      <c r="K362" s="13"/>
      <c r="L362" s="14" t="str">
        <f t="shared" si="3"/>
        <v>0702611</v>
      </c>
    </row>
    <row r="363" spans="2:12" ht="37.5" customHeight="1" x14ac:dyDescent="0.25">
      <c r="B363" s="181" t="s">
        <v>706</v>
      </c>
      <c r="C363" s="182" t="s">
        <v>678</v>
      </c>
      <c r="D363" s="183" t="s">
        <v>377</v>
      </c>
      <c r="E363" s="184" t="s">
        <v>711</v>
      </c>
      <c r="F363" s="185"/>
      <c r="G363" s="186" t="s">
        <v>707</v>
      </c>
      <c r="H363" s="187"/>
      <c r="I363" s="99">
        <v>1240324.8700000001</v>
      </c>
      <c r="J363" s="100"/>
      <c r="K363" s="13"/>
      <c r="L363" s="14" t="str">
        <f t="shared" si="3"/>
        <v>0702612</v>
      </c>
    </row>
    <row r="364" spans="2:12" ht="37.5" customHeight="1" x14ac:dyDescent="0.25">
      <c r="B364" s="181" t="s">
        <v>706</v>
      </c>
      <c r="C364" s="182" t="s">
        <v>678</v>
      </c>
      <c r="D364" s="183" t="s">
        <v>377</v>
      </c>
      <c r="E364" s="184" t="s">
        <v>711</v>
      </c>
      <c r="F364" s="185"/>
      <c r="G364" s="186" t="s">
        <v>709</v>
      </c>
      <c r="H364" s="187"/>
      <c r="I364" s="99">
        <v>532500596.41000003</v>
      </c>
      <c r="J364" s="100"/>
      <c r="K364" s="13"/>
      <c r="L364" s="14" t="str">
        <f t="shared" si="3"/>
        <v>0702621</v>
      </c>
    </row>
    <row r="365" spans="2:12" ht="37.5" customHeight="1" x14ac:dyDescent="0.25">
      <c r="B365" s="181" t="s">
        <v>706</v>
      </c>
      <c r="C365" s="182" t="s">
        <v>678</v>
      </c>
      <c r="D365" s="183" t="s">
        <v>377</v>
      </c>
      <c r="E365" s="184" t="s">
        <v>711</v>
      </c>
      <c r="F365" s="185"/>
      <c r="G365" s="186" t="s">
        <v>710</v>
      </c>
      <c r="H365" s="187"/>
      <c r="I365" s="99">
        <v>351674895.41000003</v>
      </c>
      <c r="J365" s="100"/>
      <c r="K365" s="13"/>
      <c r="L365" s="14" t="str">
        <f t="shared" si="3"/>
        <v>0702622</v>
      </c>
    </row>
    <row r="366" spans="2:12" ht="37.5" customHeight="1" x14ac:dyDescent="0.25">
      <c r="B366" s="181" t="s">
        <v>706</v>
      </c>
      <c r="C366" s="182" t="s">
        <v>678</v>
      </c>
      <c r="D366" s="183" t="s">
        <v>377</v>
      </c>
      <c r="E366" s="184" t="s">
        <v>166</v>
      </c>
      <c r="F366" s="185"/>
      <c r="G366" s="186" t="s">
        <v>708</v>
      </c>
      <c r="H366" s="187"/>
      <c r="I366" s="99">
        <v>28831600</v>
      </c>
      <c r="J366" s="100"/>
      <c r="K366" s="13"/>
      <c r="L366" s="14" t="str">
        <f t="shared" si="3"/>
        <v>0703611</v>
      </c>
    </row>
    <row r="367" spans="2:12" ht="37.5" customHeight="1" x14ac:dyDescent="0.25">
      <c r="B367" s="181" t="s">
        <v>706</v>
      </c>
      <c r="C367" s="182" t="s">
        <v>678</v>
      </c>
      <c r="D367" s="183" t="s">
        <v>377</v>
      </c>
      <c r="E367" s="184" t="s">
        <v>166</v>
      </c>
      <c r="F367" s="185"/>
      <c r="G367" s="186" t="s">
        <v>707</v>
      </c>
      <c r="H367" s="187"/>
      <c r="I367" s="99">
        <v>330000</v>
      </c>
      <c r="J367" s="100"/>
      <c r="K367" s="13"/>
      <c r="L367" s="14" t="str">
        <f t="shared" si="3"/>
        <v>0703612</v>
      </c>
    </row>
    <row r="368" spans="2:12" ht="37.5" customHeight="1" x14ac:dyDescent="0.25">
      <c r="B368" s="181" t="s">
        <v>706</v>
      </c>
      <c r="C368" s="182" t="s">
        <v>678</v>
      </c>
      <c r="D368" s="183" t="s">
        <v>377</v>
      </c>
      <c r="E368" s="184" t="s">
        <v>166</v>
      </c>
      <c r="F368" s="185"/>
      <c r="G368" s="186" t="s">
        <v>709</v>
      </c>
      <c r="H368" s="187"/>
      <c r="I368" s="99">
        <v>23531083.16</v>
      </c>
      <c r="J368" s="100"/>
      <c r="K368" s="13"/>
      <c r="L368" s="14" t="str">
        <f t="shared" si="3"/>
        <v>0703621</v>
      </c>
    </row>
    <row r="369" spans="2:12" ht="37.5" customHeight="1" x14ac:dyDescent="0.25">
      <c r="B369" s="181" t="s">
        <v>706</v>
      </c>
      <c r="C369" s="182" t="s">
        <v>678</v>
      </c>
      <c r="D369" s="183" t="s">
        <v>377</v>
      </c>
      <c r="E369" s="184" t="s">
        <v>166</v>
      </c>
      <c r="F369" s="185"/>
      <c r="G369" s="186" t="s">
        <v>710</v>
      </c>
      <c r="H369" s="187"/>
      <c r="I369" s="99">
        <v>669500</v>
      </c>
      <c r="J369" s="100"/>
      <c r="K369" s="13"/>
      <c r="L369" s="14" t="str">
        <f t="shared" si="3"/>
        <v>0703622</v>
      </c>
    </row>
    <row r="370" spans="2:12" ht="37.5" customHeight="1" x14ac:dyDescent="0.25">
      <c r="B370" s="181" t="s">
        <v>706</v>
      </c>
      <c r="C370" s="182" t="s">
        <v>678</v>
      </c>
      <c r="D370" s="183" t="s">
        <v>377</v>
      </c>
      <c r="E370" s="184" t="s">
        <v>166</v>
      </c>
      <c r="F370" s="185"/>
      <c r="G370" s="186" t="s">
        <v>712</v>
      </c>
      <c r="H370" s="187"/>
      <c r="I370" s="99">
        <v>4147400</v>
      </c>
      <c r="J370" s="100"/>
      <c r="K370" s="13"/>
      <c r="L370" s="14" t="str">
        <f t="shared" si="3"/>
        <v>0703624</v>
      </c>
    </row>
    <row r="371" spans="2:12" ht="37.5" customHeight="1" x14ac:dyDescent="0.25">
      <c r="B371" s="181" t="s">
        <v>706</v>
      </c>
      <c r="C371" s="182" t="s">
        <v>678</v>
      </c>
      <c r="D371" s="183" t="s">
        <v>377</v>
      </c>
      <c r="E371" s="184" t="s">
        <v>178</v>
      </c>
      <c r="F371" s="185"/>
      <c r="G371" s="186" t="s">
        <v>708</v>
      </c>
      <c r="H371" s="187"/>
      <c r="I371" s="99">
        <v>27485980</v>
      </c>
      <c r="J371" s="100"/>
      <c r="K371" s="13"/>
      <c r="L371" s="14" t="str">
        <f t="shared" si="3"/>
        <v>0707611</v>
      </c>
    </row>
    <row r="372" spans="2:12" ht="37.5" customHeight="1" x14ac:dyDescent="0.25">
      <c r="B372" s="181" t="s">
        <v>706</v>
      </c>
      <c r="C372" s="182" t="s">
        <v>678</v>
      </c>
      <c r="D372" s="183" t="s">
        <v>377</v>
      </c>
      <c r="E372" s="184" t="s">
        <v>178</v>
      </c>
      <c r="F372" s="185"/>
      <c r="G372" s="186" t="s">
        <v>707</v>
      </c>
      <c r="H372" s="187"/>
      <c r="I372" s="99">
        <v>10593573.68</v>
      </c>
      <c r="J372" s="100"/>
      <c r="K372" s="13"/>
      <c r="L372" s="14" t="str">
        <f t="shared" si="3"/>
        <v>0707612</v>
      </c>
    </row>
    <row r="373" spans="2:12" ht="37.5" customHeight="1" x14ac:dyDescent="0.25">
      <c r="B373" s="181" t="s">
        <v>706</v>
      </c>
      <c r="C373" s="182" t="s">
        <v>678</v>
      </c>
      <c r="D373" s="183" t="s">
        <v>377</v>
      </c>
      <c r="E373" s="184" t="s">
        <v>184</v>
      </c>
      <c r="F373" s="185"/>
      <c r="G373" s="186" t="s">
        <v>710</v>
      </c>
      <c r="H373" s="187"/>
      <c r="I373" s="99">
        <v>772922.32</v>
      </c>
      <c r="J373" s="100"/>
      <c r="K373" s="13"/>
      <c r="L373" s="14" t="str">
        <f t="shared" si="3"/>
        <v>0709622</v>
      </c>
    </row>
    <row r="374" spans="2:12" ht="37.5" customHeight="1" x14ac:dyDescent="0.25">
      <c r="B374" s="181" t="s">
        <v>706</v>
      </c>
      <c r="C374" s="182" t="s">
        <v>678</v>
      </c>
      <c r="D374" s="183" t="s">
        <v>377</v>
      </c>
      <c r="E374" s="184" t="s">
        <v>190</v>
      </c>
      <c r="F374" s="185"/>
      <c r="G374" s="186" t="s">
        <v>708</v>
      </c>
      <c r="H374" s="187"/>
      <c r="I374" s="99">
        <v>62812796.060000002</v>
      </c>
      <c r="J374" s="100"/>
      <c r="K374" s="13"/>
      <c r="L374" s="14" t="str">
        <f t="shared" si="3"/>
        <v>0801611</v>
      </c>
    </row>
    <row r="375" spans="2:12" ht="37.5" customHeight="1" x14ac:dyDescent="0.25">
      <c r="B375" s="181" t="s">
        <v>706</v>
      </c>
      <c r="C375" s="182" t="s">
        <v>678</v>
      </c>
      <c r="D375" s="183" t="s">
        <v>377</v>
      </c>
      <c r="E375" s="184" t="s">
        <v>190</v>
      </c>
      <c r="F375" s="185"/>
      <c r="G375" s="186" t="s">
        <v>707</v>
      </c>
      <c r="H375" s="187"/>
      <c r="I375" s="99">
        <v>7985211.79</v>
      </c>
      <c r="J375" s="100"/>
      <c r="K375" s="13"/>
      <c r="L375" s="14" t="str">
        <f t="shared" si="3"/>
        <v>0801612</v>
      </c>
    </row>
    <row r="376" spans="2:12" ht="37.5" customHeight="1" x14ac:dyDescent="0.25">
      <c r="B376" s="181" t="s">
        <v>706</v>
      </c>
      <c r="C376" s="182" t="s">
        <v>678</v>
      </c>
      <c r="D376" s="183" t="s">
        <v>377</v>
      </c>
      <c r="E376" s="184" t="s">
        <v>190</v>
      </c>
      <c r="F376" s="185"/>
      <c r="G376" s="186" t="s">
        <v>709</v>
      </c>
      <c r="H376" s="187"/>
      <c r="I376" s="99">
        <v>19571386</v>
      </c>
      <c r="J376" s="100"/>
      <c r="K376" s="13"/>
      <c r="L376" s="14" t="str">
        <f t="shared" si="3"/>
        <v>0801621</v>
      </c>
    </row>
    <row r="377" spans="2:12" ht="37.5" customHeight="1" x14ac:dyDescent="0.25">
      <c r="B377" s="181" t="s">
        <v>706</v>
      </c>
      <c r="C377" s="182" t="s">
        <v>678</v>
      </c>
      <c r="D377" s="183" t="s">
        <v>377</v>
      </c>
      <c r="E377" s="184" t="s">
        <v>713</v>
      </c>
      <c r="F377" s="185"/>
      <c r="G377" s="186" t="s">
        <v>708</v>
      </c>
      <c r="H377" s="187"/>
      <c r="I377" s="99">
        <v>125550</v>
      </c>
      <c r="J377" s="100"/>
      <c r="K377" s="13"/>
      <c r="L377" s="14" t="str">
        <f t="shared" si="3"/>
        <v>1003611</v>
      </c>
    </row>
    <row r="378" spans="2:12" ht="37.5" customHeight="1" x14ac:dyDescent="0.25">
      <c r="B378" s="181" t="s">
        <v>706</v>
      </c>
      <c r="C378" s="182" t="s">
        <v>678</v>
      </c>
      <c r="D378" s="183" t="s">
        <v>377</v>
      </c>
      <c r="E378" s="184" t="s">
        <v>713</v>
      </c>
      <c r="F378" s="185"/>
      <c r="G378" s="186" t="s">
        <v>709</v>
      </c>
      <c r="H378" s="187"/>
      <c r="I378" s="99">
        <v>3960750</v>
      </c>
      <c r="J378" s="100"/>
      <c r="K378" s="13"/>
      <c r="L378" s="14" t="str">
        <f t="shared" si="3"/>
        <v>1003621</v>
      </c>
    </row>
    <row r="379" spans="2:12" ht="37.5" customHeight="1" x14ac:dyDescent="0.25">
      <c r="B379" s="181" t="s">
        <v>706</v>
      </c>
      <c r="C379" s="182" t="s">
        <v>678</v>
      </c>
      <c r="D379" s="183" t="s">
        <v>377</v>
      </c>
      <c r="E379" s="184" t="s">
        <v>700</v>
      </c>
      <c r="F379" s="185"/>
      <c r="G379" s="186" t="s">
        <v>709</v>
      </c>
      <c r="H379" s="187"/>
      <c r="I379" s="99">
        <v>29671661</v>
      </c>
      <c r="J379" s="100"/>
      <c r="K379" s="13"/>
      <c r="L379" s="14" t="str">
        <f t="shared" si="3"/>
        <v>1101621</v>
      </c>
    </row>
    <row r="380" spans="2:12" ht="37.5" customHeight="1" x14ac:dyDescent="0.25">
      <c r="B380" s="181" t="s">
        <v>706</v>
      </c>
      <c r="C380" s="182" t="s">
        <v>678</v>
      </c>
      <c r="D380" s="183" t="s">
        <v>377</v>
      </c>
      <c r="E380" s="184" t="s">
        <v>700</v>
      </c>
      <c r="F380" s="185"/>
      <c r="G380" s="186" t="s">
        <v>710</v>
      </c>
      <c r="H380" s="187"/>
      <c r="I380" s="99">
        <v>1864380.48</v>
      </c>
      <c r="J380" s="100"/>
      <c r="K380" s="13"/>
      <c r="L380" s="14" t="str">
        <f t="shared" si="3"/>
        <v>1101622</v>
      </c>
    </row>
    <row r="381" spans="2:12" ht="37.5" customHeight="1" x14ac:dyDescent="0.25">
      <c r="B381" s="181" t="s">
        <v>706</v>
      </c>
      <c r="C381" s="182" t="s">
        <v>678</v>
      </c>
      <c r="D381" s="183" t="s">
        <v>377</v>
      </c>
      <c r="E381" s="184" t="s">
        <v>700</v>
      </c>
      <c r="F381" s="185"/>
      <c r="G381" s="186" t="s">
        <v>712</v>
      </c>
      <c r="H381" s="187"/>
      <c r="I381" s="99">
        <v>726300</v>
      </c>
      <c r="J381" s="100"/>
      <c r="K381" s="13"/>
      <c r="L381" s="14" t="str">
        <f t="shared" si="3"/>
        <v>1101624</v>
      </c>
    </row>
    <row r="382" spans="2:12" ht="37.5" customHeight="1" x14ac:dyDescent="0.25">
      <c r="B382" s="181" t="s">
        <v>706</v>
      </c>
      <c r="C382" s="182" t="s">
        <v>678</v>
      </c>
      <c r="D382" s="183" t="s">
        <v>377</v>
      </c>
      <c r="E382" s="184" t="s">
        <v>714</v>
      </c>
      <c r="F382" s="185"/>
      <c r="G382" s="186" t="s">
        <v>710</v>
      </c>
      <c r="H382" s="187"/>
      <c r="I382" s="99">
        <v>350000</v>
      </c>
      <c r="J382" s="100"/>
      <c r="K382" s="13"/>
      <c r="L382" s="14" t="str">
        <f t="shared" si="3"/>
        <v>1102622</v>
      </c>
    </row>
    <row r="383" spans="2:12" ht="37.5" customHeight="1" x14ac:dyDescent="0.25">
      <c r="B383" s="181" t="s">
        <v>706</v>
      </c>
      <c r="C383" s="182" t="s">
        <v>678</v>
      </c>
      <c r="D383" s="183" t="s">
        <v>377</v>
      </c>
      <c r="E383" s="184" t="s">
        <v>216</v>
      </c>
      <c r="F383" s="185"/>
      <c r="G383" s="186" t="s">
        <v>709</v>
      </c>
      <c r="H383" s="187"/>
      <c r="I383" s="99">
        <v>689000</v>
      </c>
      <c r="J383" s="100"/>
      <c r="K383" s="13"/>
      <c r="L383" s="14" t="str">
        <f t="shared" si="3"/>
        <v>1202621</v>
      </c>
    </row>
    <row r="384" spans="2:12" ht="37.5" customHeight="1" x14ac:dyDescent="0.25">
      <c r="B384" s="181" t="s">
        <v>706</v>
      </c>
      <c r="C384" s="182" t="s">
        <v>678</v>
      </c>
      <c r="D384" s="183" t="s">
        <v>377</v>
      </c>
      <c r="E384" s="184" t="s">
        <v>216</v>
      </c>
      <c r="F384" s="185"/>
      <c r="G384" s="186" t="s">
        <v>710</v>
      </c>
      <c r="H384" s="187"/>
      <c r="I384" s="99">
        <v>1429661</v>
      </c>
      <c r="J384" s="100"/>
      <c r="K384" s="13"/>
      <c r="L384" s="14" t="str">
        <f t="shared" si="3"/>
        <v>1202622</v>
      </c>
    </row>
    <row r="385" spans="2:12" ht="37.5" customHeight="1" x14ac:dyDescent="0.25">
      <c r="B385" s="181" t="s">
        <v>715</v>
      </c>
      <c r="C385" s="182" t="s">
        <v>678</v>
      </c>
      <c r="D385" s="183" t="s">
        <v>389</v>
      </c>
      <c r="E385" s="184" t="s">
        <v>697</v>
      </c>
      <c r="F385" s="185"/>
      <c r="G385" s="186" t="s">
        <v>716</v>
      </c>
      <c r="H385" s="187"/>
      <c r="I385" s="99">
        <v>3330000</v>
      </c>
      <c r="J385" s="100"/>
      <c r="K385" s="13"/>
      <c r="L385" s="14" t="str">
        <f t="shared" si="3"/>
        <v>0412811</v>
      </c>
    </row>
    <row r="386" spans="2:12" ht="37.5" customHeight="1" x14ac:dyDescent="0.25">
      <c r="B386" s="181" t="s">
        <v>715</v>
      </c>
      <c r="C386" s="182" t="s">
        <v>678</v>
      </c>
      <c r="D386" s="183" t="s">
        <v>389</v>
      </c>
      <c r="E386" s="184" t="s">
        <v>697</v>
      </c>
      <c r="F386" s="185"/>
      <c r="G386" s="186" t="s">
        <v>717</v>
      </c>
      <c r="H386" s="187"/>
      <c r="I386" s="99">
        <v>1000000</v>
      </c>
      <c r="J386" s="100"/>
      <c r="K386" s="13"/>
      <c r="L386" s="14" t="str">
        <f t="shared" si="3"/>
        <v>0412813</v>
      </c>
    </row>
    <row r="387" spans="2:12" ht="37.5" customHeight="1" x14ac:dyDescent="0.25">
      <c r="B387" s="181" t="s">
        <v>718</v>
      </c>
      <c r="C387" s="182" t="s">
        <v>678</v>
      </c>
      <c r="D387" s="183" t="s">
        <v>392</v>
      </c>
      <c r="E387" s="184" t="s">
        <v>697</v>
      </c>
      <c r="F387" s="185"/>
      <c r="G387" s="186" t="s">
        <v>719</v>
      </c>
      <c r="H387" s="187"/>
      <c r="I387" s="99">
        <v>1000000</v>
      </c>
      <c r="J387" s="100"/>
      <c r="K387" s="13"/>
      <c r="L387" s="14" t="str">
        <f t="shared" si="3"/>
        <v>0412633</v>
      </c>
    </row>
    <row r="388" spans="2:12" ht="37.5" customHeight="1" x14ac:dyDescent="0.25">
      <c r="B388" s="181" t="s">
        <v>718</v>
      </c>
      <c r="C388" s="182" t="s">
        <v>678</v>
      </c>
      <c r="D388" s="183" t="s">
        <v>392</v>
      </c>
      <c r="E388" s="184" t="s">
        <v>697</v>
      </c>
      <c r="F388" s="185"/>
      <c r="G388" s="186" t="s">
        <v>716</v>
      </c>
      <c r="H388" s="187"/>
      <c r="I388" s="99">
        <v>2069002.6</v>
      </c>
      <c r="J388" s="100"/>
      <c r="K388" s="13"/>
      <c r="L388" s="14" t="str">
        <f t="shared" ref="L388:L419" si="4">IF(E388="","0000",E388)&amp;IF(G388="","000",G388)</f>
        <v>0412811</v>
      </c>
    </row>
    <row r="389" spans="2:12" ht="37.5" customHeight="1" x14ac:dyDescent="0.25">
      <c r="B389" s="181" t="s">
        <v>720</v>
      </c>
      <c r="C389" s="182" t="s">
        <v>678</v>
      </c>
      <c r="D389" s="183" t="s">
        <v>413</v>
      </c>
      <c r="E389" s="184" t="s">
        <v>681</v>
      </c>
      <c r="F389" s="185"/>
      <c r="G389" s="186" t="s">
        <v>558</v>
      </c>
      <c r="H389" s="187"/>
      <c r="I389" s="99">
        <v>907000</v>
      </c>
      <c r="J389" s="100"/>
      <c r="K389" s="13"/>
      <c r="L389" s="14" t="str">
        <f t="shared" si="4"/>
        <v>0104530</v>
      </c>
    </row>
    <row r="390" spans="2:12" ht="37.5" customHeight="1" x14ac:dyDescent="0.25">
      <c r="B390" s="181" t="s">
        <v>720</v>
      </c>
      <c r="C390" s="182" t="s">
        <v>678</v>
      </c>
      <c r="D390" s="183" t="s">
        <v>413</v>
      </c>
      <c r="E390" s="184" t="s">
        <v>683</v>
      </c>
      <c r="F390" s="185"/>
      <c r="G390" s="186" t="s">
        <v>562</v>
      </c>
      <c r="H390" s="187"/>
      <c r="I390" s="99">
        <v>3000000</v>
      </c>
      <c r="J390" s="100"/>
      <c r="K390" s="13"/>
      <c r="L390" s="14" t="str">
        <f t="shared" si="4"/>
        <v>0113540</v>
      </c>
    </row>
    <row r="391" spans="2:12" ht="37.5" customHeight="1" x14ac:dyDescent="0.25">
      <c r="B391" s="181" t="s">
        <v>720</v>
      </c>
      <c r="C391" s="182" t="s">
        <v>678</v>
      </c>
      <c r="D391" s="183" t="s">
        <v>413</v>
      </c>
      <c r="E391" s="184" t="s">
        <v>721</v>
      </c>
      <c r="F391" s="185"/>
      <c r="G391" s="186" t="s">
        <v>558</v>
      </c>
      <c r="H391" s="187"/>
      <c r="I391" s="99">
        <v>1900600</v>
      </c>
      <c r="J391" s="100"/>
      <c r="K391" s="13"/>
      <c r="L391" s="14" t="str">
        <f t="shared" si="4"/>
        <v>0203530</v>
      </c>
    </row>
    <row r="392" spans="2:12" ht="37.5" customHeight="1" x14ac:dyDescent="0.25">
      <c r="B392" s="181" t="s">
        <v>720</v>
      </c>
      <c r="C392" s="182" t="s">
        <v>678</v>
      </c>
      <c r="D392" s="183" t="s">
        <v>413</v>
      </c>
      <c r="E392" s="184" t="s">
        <v>155</v>
      </c>
      <c r="F392" s="185"/>
      <c r="G392" s="186" t="s">
        <v>562</v>
      </c>
      <c r="H392" s="187"/>
      <c r="I392" s="99">
        <v>1074024.29</v>
      </c>
      <c r="J392" s="100"/>
      <c r="K392" s="13"/>
      <c r="L392" s="14" t="str">
        <f t="shared" si="4"/>
        <v>0605540</v>
      </c>
    </row>
    <row r="393" spans="2:12" ht="37.5" customHeight="1" x14ac:dyDescent="0.25">
      <c r="B393" s="181" t="s">
        <v>720</v>
      </c>
      <c r="C393" s="182" t="s">
        <v>678</v>
      </c>
      <c r="D393" s="183" t="s">
        <v>413</v>
      </c>
      <c r="E393" s="184" t="s">
        <v>722</v>
      </c>
      <c r="F393" s="185"/>
      <c r="G393" s="186" t="s">
        <v>723</v>
      </c>
      <c r="H393" s="187"/>
      <c r="I393" s="99">
        <v>55710000</v>
      </c>
      <c r="J393" s="100"/>
      <c r="K393" s="13"/>
      <c r="L393" s="14" t="str">
        <f t="shared" si="4"/>
        <v>1401511</v>
      </c>
    </row>
    <row r="394" spans="2:12" ht="37.5" customHeight="1" x14ac:dyDescent="0.25">
      <c r="B394" s="181" t="s">
        <v>720</v>
      </c>
      <c r="C394" s="182" t="s">
        <v>678</v>
      </c>
      <c r="D394" s="183" t="s">
        <v>413</v>
      </c>
      <c r="E394" s="184" t="s">
        <v>724</v>
      </c>
      <c r="F394" s="185"/>
      <c r="G394" s="186" t="s">
        <v>562</v>
      </c>
      <c r="H394" s="187"/>
      <c r="I394" s="99">
        <v>4404874.9400000004</v>
      </c>
      <c r="J394" s="100"/>
      <c r="K394" s="13"/>
      <c r="L394" s="14" t="str">
        <f t="shared" si="4"/>
        <v>1403540</v>
      </c>
    </row>
    <row r="395" spans="2:12" ht="15" customHeight="1" x14ac:dyDescent="0.25">
      <c r="B395" s="181" t="s">
        <v>725</v>
      </c>
      <c r="C395" s="182" t="s">
        <v>678</v>
      </c>
      <c r="D395" s="183" t="s">
        <v>437</v>
      </c>
      <c r="E395" s="184" t="s">
        <v>711</v>
      </c>
      <c r="F395" s="185"/>
      <c r="G395" s="186" t="s">
        <v>726</v>
      </c>
      <c r="H395" s="187"/>
      <c r="I395" s="99">
        <v>215344</v>
      </c>
      <c r="J395" s="100"/>
      <c r="K395" s="13"/>
      <c r="L395" s="14" t="str">
        <f t="shared" si="4"/>
        <v>0702321</v>
      </c>
    </row>
    <row r="396" spans="2:12" ht="15" customHeight="1" x14ac:dyDescent="0.25">
      <c r="B396" s="181" t="s">
        <v>725</v>
      </c>
      <c r="C396" s="182" t="s">
        <v>678</v>
      </c>
      <c r="D396" s="183" t="s">
        <v>437</v>
      </c>
      <c r="E396" s="184" t="s">
        <v>713</v>
      </c>
      <c r="F396" s="185"/>
      <c r="G396" s="186" t="s">
        <v>727</v>
      </c>
      <c r="H396" s="187"/>
      <c r="I396" s="99">
        <v>2721811.02</v>
      </c>
      <c r="J396" s="100"/>
      <c r="K396" s="13"/>
      <c r="L396" s="14" t="str">
        <f t="shared" si="4"/>
        <v>1003313</v>
      </c>
    </row>
    <row r="397" spans="2:12" ht="15" customHeight="1" x14ac:dyDescent="0.25">
      <c r="B397" s="181" t="s">
        <v>725</v>
      </c>
      <c r="C397" s="182" t="s">
        <v>678</v>
      </c>
      <c r="D397" s="183" t="s">
        <v>437</v>
      </c>
      <c r="E397" s="184" t="s">
        <v>698</v>
      </c>
      <c r="F397" s="185"/>
      <c r="G397" s="186" t="s">
        <v>727</v>
      </c>
      <c r="H397" s="187"/>
      <c r="I397" s="99">
        <v>20840866.550000001</v>
      </c>
      <c r="J397" s="100"/>
      <c r="K397" s="13"/>
      <c r="L397" s="14" t="str">
        <f t="shared" si="4"/>
        <v>1004313</v>
      </c>
    </row>
    <row r="398" spans="2:12" ht="15" customHeight="1" x14ac:dyDescent="0.25">
      <c r="B398" s="181" t="s">
        <v>725</v>
      </c>
      <c r="C398" s="182" t="s">
        <v>678</v>
      </c>
      <c r="D398" s="183" t="s">
        <v>437</v>
      </c>
      <c r="E398" s="184" t="s">
        <v>698</v>
      </c>
      <c r="F398" s="185"/>
      <c r="G398" s="186" t="s">
        <v>728</v>
      </c>
      <c r="H398" s="187"/>
      <c r="I398" s="99">
        <v>88639509.969999999</v>
      </c>
      <c r="J398" s="100"/>
      <c r="K398" s="13"/>
      <c r="L398" s="14" t="str">
        <f t="shared" si="4"/>
        <v>1004322</v>
      </c>
    </row>
    <row r="399" spans="2:12" ht="31.5" customHeight="1" x14ac:dyDescent="0.25">
      <c r="B399" s="181" t="s">
        <v>729</v>
      </c>
      <c r="C399" s="182" t="s">
        <v>678</v>
      </c>
      <c r="D399" s="183" t="s">
        <v>443</v>
      </c>
      <c r="E399" s="184" t="s">
        <v>730</v>
      </c>
      <c r="F399" s="185"/>
      <c r="G399" s="186" t="s">
        <v>731</v>
      </c>
      <c r="H399" s="187"/>
      <c r="I399" s="99">
        <v>9268016.4499999993</v>
      </c>
      <c r="J399" s="100"/>
      <c r="K399" s="13"/>
      <c r="L399" s="14" t="str">
        <f t="shared" si="4"/>
        <v>1001312</v>
      </c>
    </row>
    <row r="400" spans="2:12" ht="15" customHeight="1" x14ac:dyDescent="0.25">
      <c r="B400" s="181" t="s">
        <v>732</v>
      </c>
      <c r="C400" s="182" t="s">
        <v>678</v>
      </c>
      <c r="D400" s="183" t="s">
        <v>449</v>
      </c>
      <c r="E400" s="184" t="s">
        <v>681</v>
      </c>
      <c r="F400" s="185"/>
      <c r="G400" s="186" t="s">
        <v>78</v>
      </c>
      <c r="H400" s="187"/>
      <c r="I400" s="99">
        <v>320429.15000000002</v>
      </c>
      <c r="J400" s="100"/>
      <c r="K400" s="13"/>
      <c r="L400" s="14" t="str">
        <f t="shared" si="4"/>
        <v>0104121</v>
      </c>
    </row>
    <row r="401" spans="2:12" ht="15" customHeight="1" x14ac:dyDescent="0.25">
      <c r="B401" s="181" t="s">
        <v>732</v>
      </c>
      <c r="C401" s="182" t="s">
        <v>678</v>
      </c>
      <c r="D401" s="183" t="s">
        <v>449</v>
      </c>
      <c r="E401" s="184" t="s">
        <v>682</v>
      </c>
      <c r="F401" s="185"/>
      <c r="G401" s="186" t="s">
        <v>78</v>
      </c>
      <c r="H401" s="187"/>
      <c r="I401" s="99">
        <v>350177.31</v>
      </c>
      <c r="J401" s="100"/>
      <c r="K401" s="13"/>
      <c r="L401" s="14" t="str">
        <f t="shared" si="4"/>
        <v>0106121</v>
      </c>
    </row>
    <row r="402" spans="2:12" ht="15" customHeight="1" x14ac:dyDescent="0.25">
      <c r="B402" s="181" t="s">
        <v>732</v>
      </c>
      <c r="C402" s="182" t="s">
        <v>678</v>
      </c>
      <c r="D402" s="183" t="s">
        <v>449</v>
      </c>
      <c r="E402" s="184" t="s">
        <v>683</v>
      </c>
      <c r="F402" s="185"/>
      <c r="G402" s="186" t="s">
        <v>60</v>
      </c>
      <c r="H402" s="187"/>
      <c r="I402" s="99">
        <v>14997.63</v>
      </c>
      <c r="J402" s="100"/>
      <c r="K402" s="13"/>
      <c r="L402" s="14" t="str">
        <f t="shared" si="4"/>
        <v>0113111</v>
      </c>
    </row>
    <row r="403" spans="2:12" ht="15" customHeight="1" x14ac:dyDescent="0.25">
      <c r="B403" s="181" t="s">
        <v>732</v>
      </c>
      <c r="C403" s="182" t="s">
        <v>678</v>
      </c>
      <c r="D403" s="183" t="s">
        <v>449</v>
      </c>
      <c r="E403" s="184" t="s">
        <v>683</v>
      </c>
      <c r="F403" s="185"/>
      <c r="G403" s="186" t="s">
        <v>78</v>
      </c>
      <c r="H403" s="187"/>
      <c r="I403" s="99">
        <v>19751.400000000001</v>
      </c>
      <c r="J403" s="100"/>
      <c r="K403" s="13"/>
      <c r="L403" s="14" t="str">
        <f t="shared" si="4"/>
        <v>0113121</v>
      </c>
    </row>
    <row r="404" spans="2:12" ht="15" customHeight="1" x14ac:dyDescent="0.25">
      <c r="B404" s="181" t="s">
        <v>732</v>
      </c>
      <c r="C404" s="182" t="s">
        <v>678</v>
      </c>
      <c r="D404" s="183" t="s">
        <v>449</v>
      </c>
      <c r="E404" s="184" t="s">
        <v>126</v>
      </c>
      <c r="F404" s="185"/>
      <c r="G404" s="186" t="s">
        <v>60</v>
      </c>
      <c r="H404" s="187"/>
      <c r="I404" s="99">
        <v>13696.14</v>
      </c>
      <c r="J404" s="100"/>
      <c r="K404" s="13"/>
      <c r="L404" s="14" t="str">
        <f t="shared" si="4"/>
        <v>0505111</v>
      </c>
    </row>
    <row r="405" spans="2:12" ht="15" customHeight="1" x14ac:dyDescent="0.25">
      <c r="B405" s="181" t="s">
        <v>732</v>
      </c>
      <c r="C405" s="182" t="s">
        <v>678</v>
      </c>
      <c r="D405" s="183" t="s">
        <v>449</v>
      </c>
      <c r="E405" s="184" t="s">
        <v>178</v>
      </c>
      <c r="F405" s="185"/>
      <c r="G405" s="186" t="s">
        <v>60</v>
      </c>
      <c r="H405" s="187"/>
      <c r="I405" s="99">
        <v>5533.14</v>
      </c>
      <c r="J405" s="100"/>
      <c r="K405" s="13"/>
      <c r="L405" s="14" t="str">
        <f t="shared" si="4"/>
        <v>0707111</v>
      </c>
    </row>
    <row r="406" spans="2:12" ht="15" customHeight="1" x14ac:dyDescent="0.25">
      <c r="B406" s="181" t="s">
        <v>732</v>
      </c>
      <c r="C406" s="182" t="s">
        <v>678</v>
      </c>
      <c r="D406" s="183" t="s">
        <v>449</v>
      </c>
      <c r="E406" s="184" t="s">
        <v>184</v>
      </c>
      <c r="F406" s="185"/>
      <c r="G406" s="186" t="s">
        <v>60</v>
      </c>
      <c r="H406" s="187"/>
      <c r="I406" s="99">
        <v>98893.8</v>
      </c>
      <c r="J406" s="100"/>
      <c r="K406" s="13"/>
      <c r="L406" s="14" t="str">
        <f t="shared" si="4"/>
        <v>0709111</v>
      </c>
    </row>
    <row r="407" spans="2:12" ht="15" customHeight="1" x14ac:dyDescent="0.25">
      <c r="B407" s="181" t="s">
        <v>732</v>
      </c>
      <c r="C407" s="182" t="s">
        <v>678</v>
      </c>
      <c r="D407" s="183" t="s">
        <v>449</v>
      </c>
      <c r="E407" s="184" t="s">
        <v>184</v>
      </c>
      <c r="F407" s="185"/>
      <c r="G407" s="186" t="s">
        <v>78</v>
      </c>
      <c r="H407" s="187"/>
      <c r="I407" s="99">
        <v>74056.56</v>
      </c>
      <c r="J407" s="100"/>
      <c r="K407" s="13"/>
      <c r="L407" s="14" t="str">
        <f t="shared" si="4"/>
        <v>0709121</v>
      </c>
    </row>
    <row r="408" spans="2:12" ht="15" customHeight="1" x14ac:dyDescent="0.25">
      <c r="B408" s="181" t="s">
        <v>732</v>
      </c>
      <c r="C408" s="182" t="s">
        <v>678</v>
      </c>
      <c r="D408" s="183" t="s">
        <v>449</v>
      </c>
      <c r="E408" s="184" t="s">
        <v>196</v>
      </c>
      <c r="F408" s="185"/>
      <c r="G408" s="186" t="s">
        <v>60</v>
      </c>
      <c r="H408" s="187"/>
      <c r="I408" s="99">
        <v>38421.93</v>
      </c>
      <c r="J408" s="100"/>
      <c r="K408" s="13"/>
      <c r="L408" s="14" t="str">
        <f t="shared" si="4"/>
        <v>0804111</v>
      </c>
    </row>
    <row r="409" spans="2:12" ht="15" customHeight="1" x14ac:dyDescent="0.25">
      <c r="B409" s="181" t="s">
        <v>732</v>
      </c>
      <c r="C409" s="182" t="s">
        <v>678</v>
      </c>
      <c r="D409" s="183" t="s">
        <v>449</v>
      </c>
      <c r="E409" s="184" t="s">
        <v>196</v>
      </c>
      <c r="F409" s="185"/>
      <c r="G409" s="186" t="s">
        <v>78</v>
      </c>
      <c r="H409" s="187"/>
      <c r="I409" s="99">
        <v>40552.74</v>
      </c>
      <c r="J409" s="100"/>
      <c r="K409" s="13"/>
      <c r="L409" s="14" t="str">
        <f t="shared" si="4"/>
        <v>0804121</v>
      </c>
    </row>
    <row r="410" spans="2:12" ht="33" customHeight="1" x14ac:dyDescent="0.25">
      <c r="B410" s="181" t="s">
        <v>733</v>
      </c>
      <c r="C410" s="182" t="s">
        <v>678</v>
      </c>
      <c r="D410" s="183" t="s">
        <v>464</v>
      </c>
      <c r="E410" s="184" t="s">
        <v>178</v>
      </c>
      <c r="F410" s="185"/>
      <c r="G410" s="186" t="s">
        <v>707</v>
      </c>
      <c r="H410" s="187"/>
      <c r="I410" s="99">
        <v>52418807.359999999</v>
      </c>
      <c r="J410" s="100"/>
      <c r="K410" s="13"/>
      <c r="L410" s="14" t="str">
        <f t="shared" si="4"/>
        <v>0707612</v>
      </c>
    </row>
    <row r="411" spans="2:12" ht="28.5" customHeight="1" x14ac:dyDescent="0.25">
      <c r="B411" s="181" t="s">
        <v>733</v>
      </c>
      <c r="C411" s="182" t="s">
        <v>678</v>
      </c>
      <c r="D411" s="183" t="s">
        <v>464</v>
      </c>
      <c r="E411" s="184" t="s">
        <v>714</v>
      </c>
      <c r="F411" s="185"/>
      <c r="G411" s="186" t="s">
        <v>710</v>
      </c>
      <c r="H411" s="187"/>
      <c r="I411" s="99">
        <v>2354446.9</v>
      </c>
      <c r="J411" s="100"/>
      <c r="K411" s="13"/>
      <c r="L411" s="14" t="str">
        <f t="shared" si="4"/>
        <v>1102622</v>
      </c>
    </row>
    <row r="412" spans="2:12" ht="15" customHeight="1" x14ac:dyDescent="0.25">
      <c r="B412" s="181" t="s">
        <v>734</v>
      </c>
      <c r="C412" s="182" t="s">
        <v>678</v>
      </c>
      <c r="D412" s="183" t="s">
        <v>485</v>
      </c>
      <c r="E412" s="184" t="s">
        <v>683</v>
      </c>
      <c r="F412" s="185"/>
      <c r="G412" s="186" t="s">
        <v>735</v>
      </c>
      <c r="H412" s="187"/>
      <c r="I412" s="99">
        <v>56310</v>
      </c>
      <c r="J412" s="100"/>
      <c r="K412" s="13"/>
      <c r="L412" s="14" t="str">
        <f t="shared" si="4"/>
        <v>0113852</v>
      </c>
    </row>
    <row r="413" spans="2:12" ht="15" customHeight="1" x14ac:dyDescent="0.25">
      <c r="B413" s="181" t="s">
        <v>734</v>
      </c>
      <c r="C413" s="182" t="s">
        <v>678</v>
      </c>
      <c r="D413" s="183" t="s">
        <v>485</v>
      </c>
      <c r="E413" s="184" t="s">
        <v>683</v>
      </c>
      <c r="F413" s="185"/>
      <c r="G413" s="186" t="s">
        <v>736</v>
      </c>
      <c r="H413" s="187"/>
      <c r="I413" s="99">
        <v>37500</v>
      </c>
      <c r="J413" s="100"/>
      <c r="K413" s="13"/>
      <c r="L413" s="14" t="str">
        <f t="shared" si="4"/>
        <v>0113853</v>
      </c>
    </row>
    <row r="414" spans="2:12" ht="15" customHeight="1" x14ac:dyDescent="0.25">
      <c r="B414" s="181" t="s">
        <v>734</v>
      </c>
      <c r="C414" s="182" t="s">
        <v>678</v>
      </c>
      <c r="D414" s="183" t="s">
        <v>485</v>
      </c>
      <c r="E414" s="184" t="s">
        <v>684</v>
      </c>
      <c r="F414" s="185"/>
      <c r="G414" s="186" t="s">
        <v>737</v>
      </c>
      <c r="H414" s="187"/>
      <c r="I414" s="99">
        <v>3500</v>
      </c>
      <c r="J414" s="100"/>
      <c r="K414" s="13"/>
      <c r="L414" s="14" t="str">
        <f t="shared" si="4"/>
        <v>0309851</v>
      </c>
    </row>
    <row r="415" spans="2:12" ht="15" customHeight="1" x14ac:dyDescent="0.25">
      <c r="B415" s="181" t="s">
        <v>734</v>
      </c>
      <c r="C415" s="182" t="s">
        <v>678</v>
      </c>
      <c r="D415" s="183" t="s">
        <v>485</v>
      </c>
      <c r="E415" s="184" t="s">
        <v>684</v>
      </c>
      <c r="F415" s="185"/>
      <c r="G415" s="186" t="s">
        <v>735</v>
      </c>
      <c r="H415" s="187"/>
      <c r="I415" s="99">
        <v>7800</v>
      </c>
      <c r="J415" s="100"/>
      <c r="K415" s="13"/>
      <c r="L415" s="14" t="str">
        <f t="shared" si="4"/>
        <v>0309852</v>
      </c>
    </row>
    <row r="416" spans="2:12" ht="15" customHeight="1" x14ac:dyDescent="0.25">
      <c r="B416" s="181" t="s">
        <v>734</v>
      </c>
      <c r="C416" s="182" t="s">
        <v>678</v>
      </c>
      <c r="D416" s="183" t="s">
        <v>485</v>
      </c>
      <c r="E416" s="184" t="s">
        <v>684</v>
      </c>
      <c r="F416" s="185"/>
      <c r="G416" s="186" t="s">
        <v>736</v>
      </c>
      <c r="H416" s="187"/>
      <c r="I416" s="99">
        <v>5.97</v>
      </c>
      <c r="J416" s="100"/>
      <c r="K416" s="13"/>
      <c r="L416" s="14" t="str">
        <f t="shared" si="4"/>
        <v>0309853</v>
      </c>
    </row>
    <row r="417" spans="2:12" ht="15" customHeight="1" x14ac:dyDescent="0.25">
      <c r="B417" s="181" t="s">
        <v>734</v>
      </c>
      <c r="C417" s="182" t="s">
        <v>678</v>
      </c>
      <c r="D417" s="183" t="s">
        <v>485</v>
      </c>
      <c r="E417" s="184" t="s">
        <v>126</v>
      </c>
      <c r="F417" s="185"/>
      <c r="G417" s="186" t="s">
        <v>737</v>
      </c>
      <c r="H417" s="187"/>
      <c r="I417" s="99">
        <v>1025770</v>
      </c>
      <c r="J417" s="100"/>
      <c r="K417" s="13"/>
      <c r="L417" s="14" t="str">
        <f t="shared" si="4"/>
        <v>0505851</v>
      </c>
    </row>
    <row r="418" spans="2:12" ht="15" customHeight="1" x14ac:dyDescent="0.25">
      <c r="B418" s="181" t="s">
        <v>734</v>
      </c>
      <c r="C418" s="182" t="s">
        <v>678</v>
      </c>
      <c r="D418" s="183" t="s">
        <v>485</v>
      </c>
      <c r="E418" s="184" t="s">
        <v>126</v>
      </c>
      <c r="F418" s="185"/>
      <c r="G418" s="186" t="s">
        <v>735</v>
      </c>
      <c r="H418" s="187"/>
      <c r="I418" s="99">
        <v>1431</v>
      </c>
      <c r="J418" s="100"/>
      <c r="K418" s="13"/>
      <c r="L418" s="14" t="str">
        <f t="shared" si="4"/>
        <v>0505852</v>
      </c>
    </row>
    <row r="419" spans="2:12" ht="15" customHeight="1" x14ac:dyDescent="0.25">
      <c r="B419" s="181" t="s">
        <v>734</v>
      </c>
      <c r="C419" s="182" t="s">
        <v>678</v>
      </c>
      <c r="D419" s="183" t="s">
        <v>485</v>
      </c>
      <c r="E419" s="184" t="s">
        <v>184</v>
      </c>
      <c r="F419" s="185"/>
      <c r="G419" s="186" t="s">
        <v>737</v>
      </c>
      <c r="H419" s="187"/>
      <c r="I419" s="99">
        <v>158622</v>
      </c>
      <c r="J419" s="100"/>
      <c r="K419" s="13"/>
      <c r="L419" s="14" t="str">
        <f t="shared" si="4"/>
        <v>0709851</v>
      </c>
    </row>
    <row r="420" spans="2:12" ht="15" customHeight="1" x14ac:dyDescent="0.25">
      <c r="B420" s="181" t="s">
        <v>734</v>
      </c>
      <c r="C420" s="182" t="s">
        <v>678</v>
      </c>
      <c r="D420" s="183" t="s">
        <v>485</v>
      </c>
      <c r="E420" s="184" t="s">
        <v>184</v>
      </c>
      <c r="F420" s="185"/>
      <c r="G420" s="186" t="s">
        <v>735</v>
      </c>
      <c r="H420" s="187"/>
      <c r="I420" s="99">
        <v>152000</v>
      </c>
      <c r="J420" s="100"/>
      <c r="K420" s="13"/>
      <c r="L420" s="14" t="str">
        <f t="shared" ref="L420:L451" si="5">IF(E420="","0000",E420)&amp;IF(G420="","000",G420)</f>
        <v>0709852</v>
      </c>
    </row>
    <row r="421" spans="2:12" ht="26.25" customHeight="1" x14ac:dyDescent="0.25">
      <c r="B421" s="181" t="s">
        <v>738</v>
      </c>
      <c r="C421" s="182" t="s">
        <v>678</v>
      </c>
      <c r="D421" s="183" t="s">
        <v>488</v>
      </c>
      <c r="E421" s="184" t="s">
        <v>184</v>
      </c>
      <c r="F421" s="185"/>
      <c r="G421" s="186" t="s">
        <v>736</v>
      </c>
      <c r="H421" s="187"/>
      <c r="I421" s="99">
        <v>525</v>
      </c>
      <c r="J421" s="100"/>
      <c r="K421" s="13"/>
      <c r="L421" s="14" t="str">
        <f t="shared" si="5"/>
        <v>0709853</v>
      </c>
    </row>
    <row r="422" spans="2:12" ht="15" customHeight="1" x14ac:dyDescent="0.25">
      <c r="B422" s="181" t="s">
        <v>739</v>
      </c>
      <c r="C422" s="182" t="s">
        <v>678</v>
      </c>
      <c r="D422" s="183" t="s">
        <v>497</v>
      </c>
      <c r="E422" s="184" t="s">
        <v>681</v>
      </c>
      <c r="F422" s="185"/>
      <c r="G422" s="186" t="s">
        <v>736</v>
      </c>
      <c r="H422" s="187"/>
      <c r="I422" s="99">
        <v>1500</v>
      </c>
      <c r="J422" s="100"/>
      <c r="K422" s="13"/>
      <c r="L422" s="14" t="str">
        <f t="shared" si="5"/>
        <v>0104853</v>
      </c>
    </row>
    <row r="423" spans="2:12" ht="15" customHeight="1" x14ac:dyDescent="0.25">
      <c r="B423" s="181" t="s">
        <v>740</v>
      </c>
      <c r="C423" s="182" t="s">
        <v>678</v>
      </c>
      <c r="D423" s="183" t="s">
        <v>500</v>
      </c>
      <c r="E423" s="184" t="s">
        <v>683</v>
      </c>
      <c r="F423" s="185"/>
      <c r="G423" s="186" t="s">
        <v>512</v>
      </c>
      <c r="H423" s="187"/>
      <c r="I423" s="99">
        <v>40000</v>
      </c>
      <c r="J423" s="100"/>
      <c r="K423" s="13"/>
      <c r="L423" s="14" t="str">
        <f t="shared" si="5"/>
        <v>0113340</v>
      </c>
    </row>
    <row r="424" spans="2:12" ht="15" customHeight="1" x14ac:dyDescent="0.25">
      <c r="B424" s="181" t="s">
        <v>740</v>
      </c>
      <c r="C424" s="182" t="s">
        <v>678</v>
      </c>
      <c r="D424" s="183" t="s">
        <v>500</v>
      </c>
      <c r="E424" s="184" t="s">
        <v>683</v>
      </c>
      <c r="F424" s="185"/>
      <c r="G424" s="186" t="s">
        <v>741</v>
      </c>
      <c r="H424" s="187"/>
      <c r="I424" s="99">
        <v>3122.5</v>
      </c>
      <c r="J424" s="100"/>
      <c r="K424" s="13"/>
      <c r="L424" s="14" t="str">
        <f t="shared" si="5"/>
        <v>0113831</v>
      </c>
    </row>
    <row r="425" spans="2:12" ht="15" customHeight="1" x14ac:dyDescent="0.25">
      <c r="B425" s="181" t="s">
        <v>742</v>
      </c>
      <c r="C425" s="182" t="s">
        <v>678</v>
      </c>
      <c r="D425" s="183" t="s">
        <v>503</v>
      </c>
      <c r="E425" s="184" t="s">
        <v>681</v>
      </c>
      <c r="F425" s="185"/>
      <c r="G425" s="186" t="s">
        <v>736</v>
      </c>
      <c r="H425" s="187"/>
      <c r="I425" s="99">
        <v>1110054.1200000001</v>
      </c>
      <c r="J425" s="100"/>
      <c r="K425" s="13"/>
      <c r="L425" s="14" t="str">
        <f t="shared" si="5"/>
        <v>0104853</v>
      </c>
    </row>
    <row r="426" spans="2:12" ht="15" customHeight="1" x14ac:dyDescent="0.25">
      <c r="B426" s="181" t="s">
        <v>742</v>
      </c>
      <c r="C426" s="182" t="s">
        <v>678</v>
      </c>
      <c r="D426" s="183" t="s">
        <v>503</v>
      </c>
      <c r="E426" s="184" t="s">
        <v>682</v>
      </c>
      <c r="F426" s="185"/>
      <c r="G426" s="186" t="s">
        <v>736</v>
      </c>
      <c r="H426" s="187"/>
      <c r="I426" s="99">
        <v>3000</v>
      </c>
      <c r="J426" s="100"/>
      <c r="K426" s="13"/>
      <c r="L426" s="14" t="str">
        <f t="shared" si="5"/>
        <v>0106853</v>
      </c>
    </row>
    <row r="427" spans="2:12" ht="15" customHeight="1" x14ac:dyDescent="0.25">
      <c r="B427" s="181" t="s">
        <v>742</v>
      </c>
      <c r="C427" s="182" t="s">
        <v>678</v>
      </c>
      <c r="D427" s="183" t="s">
        <v>503</v>
      </c>
      <c r="E427" s="184" t="s">
        <v>683</v>
      </c>
      <c r="F427" s="185"/>
      <c r="G427" s="186" t="s">
        <v>741</v>
      </c>
      <c r="H427" s="187"/>
      <c r="I427" s="99">
        <v>9687.5300000000007</v>
      </c>
      <c r="J427" s="100"/>
      <c r="K427" s="13"/>
      <c r="L427" s="14" t="str">
        <f t="shared" si="5"/>
        <v>0113831</v>
      </c>
    </row>
    <row r="428" spans="2:12" ht="15" customHeight="1" x14ac:dyDescent="0.25">
      <c r="B428" s="181" t="s">
        <v>742</v>
      </c>
      <c r="C428" s="182" t="s">
        <v>678</v>
      </c>
      <c r="D428" s="183" t="s">
        <v>503</v>
      </c>
      <c r="E428" s="184" t="s">
        <v>693</v>
      </c>
      <c r="F428" s="185"/>
      <c r="G428" s="186" t="s">
        <v>736</v>
      </c>
      <c r="H428" s="187"/>
      <c r="I428" s="99">
        <v>2462289.0299999998</v>
      </c>
      <c r="J428" s="100"/>
      <c r="K428" s="13"/>
      <c r="L428" s="14" t="str">
        <f t="shared" si="5"/>
        <v>0501853</v>
      </c>
    </row>
    <row r="429" spans="2:12" ht="15" customHeight="1" x14ac:dyDescent="0.25">
      <c r="B429" s="181" t="s">
        <v>743</v>
      </c>
      <c r="C429" s="182" t="s">
        <v>678</v>
      </c>
      <c r="D429" s="183" t="s">
        <v>536</v>
      </c>
      <c r="E429" s="184" t="s">
        <v>681</v>
      </c>
      <c r="F429" s="185"/>
      <c r="G429" s="186" t="s">
        <v>386</v>
      </c>
      <c r="H429" s="187"/>
      <c r="I429" s="99">
        <v>59424</v>
      </c>
      <c r="J429" s="100"/>
      <c r="K429" s="13"/>
      <c r="L429" s="14" t="str">
        <f t="shared" si="5"/>
        <v>0104244</v>
      </c>
    </row>
    <row r="430" spans="2:12" ht="15" customHeight="1" x14ac:dyDescent="0.25">
      <c r="B430" s="181" t="s">
        <v>743</v>
      </c>
      <c r="C430" s="182" t="s">
        <v>678</v>
      </c>
      <c r="D430" s="183" t="s">
        <v>536</v>
      </c>
      <c r="E430" s="184" t="s">
        <v>682</v>
      </c>
      <c r="F430" s="185"/>
      <c r="G430" s="186" t="s">
        <v>386</v>
      </c>
      <c r="H430" s="187"/>
      <c r="I430" s="99">
        <v>47494.15</v>
      </c>
      <c r="J430" s="100"/>
      <c r="K430" s="13"/>
      <c r="L430" s="14" t="str">
        <f t="shared" si="5"/>
        <v>0106244</v>
      </c>
    </row>
    <row r="431" spans="2:12" ht="15" customHeight="1" x14ac:dyDescent="0.25">
      <c r="B431" s="181" t="s">
        <v>743</v>
      </c>
      <c r="C431" s="182" t="s">
        <v>678</v>
      </c>
      <c r="D431" s="183" t="s">
        <v>536</v>
      </c>
      <c r="E431" s="184" t="s">
        <v>683</v>
      </c>
      <c r="F431" s="185"/>
      <c r="G431" s="186" t="s">
        <v>386</v>
      </c>
      <c r="H431" s="187"/>
      <c r="I431" s="99">
        <v>1058448.72</v>
      </c>
      <c r="J431" s="100"/>
      <c r="K431" s="13"/>
      <c r="L431" s="14" t="str">
        <f t="shared" si="5"/>
        <v>0113244</v>
      </c>
    </row>
    <row r="432" spans="2:12" ht="15" customHeight="1" x14ac:dyDescent="0.25">
      <c r="B432" s="181" t="s">
        <v>743</v>
      </c>
      <c r="C432" s="182" t="s">
        <v>678</v>
      </c>
      <c r="D432" s="183" t="s">
        <v>536</v>
      </c>
      <c r="E432" s="184" t="s">
        <v>684</v>
      </c>
      <c r="F432" s="185"/>
      <c r="G432" s="186" t="s">
        <v>386</v>
      </c>
      <c r="H432" s="187"/>
      <c r="I432" s="99">
        <v>36359.550000000003</v>
      </c>
      <c r="J432" s="100"/>
      <c r="K432" s="13"/>
      <c r="L432" s="14" t="str">
        <f t="shared" si="5"/>
        <v>0309244</v>
      </c>
    </row>
    <row r="433" spans="2:12" ht="15" customHeight="1" x14ac:dyDescent="0.25">
      <c r="B433" s="181" t="s">
        <v>743</v>
      </c>
      <c r="C433" s="182" t="s">
        <v>678</v>
      </c>
      <c r="D433" s="183" t="s">
        <v>536</v>
      </c>
      <c r="E433" s="184" t="s">
        <v>105</v>
      </c>
      <c r="F433" s="185"/>
      <c r="G433" s="186" t="s">
        <v>386</v>
      </c>
      <c r="H433" s="187"/>
      <c r="I433" s="99">
        <v>4297303.8099999996</v>
      </c>
      <c r="J433" s="100"/>
      <c r="K433" s="13"/>
      <c r="L433" s="14" t="str">
        <f t="shared" si="5"/>
        <v>0409244</v>
      </c>
    </row>
    <row r="434" spans="2:12" ht="15" customHeight="1" x14ac:dyDescent="0.25">
      <c r="B434" s="181" t="s">
        <v>743</v>
      </c>
      <c r="C434" s="182" t="s">
        <v>678</v>
      </c>
      <c r="D434" s="183" t="s">
        <v>536</v>
      </c>
      <c r="E434" s="184" t="s">
        <v>697</v>
      </c>
      <c r="F434" s="185"/>
      <c r="G434" s="186" t="s">
        <v>386</v>
      </c>
      <c r="H434" s="187"/>
      <c r="I434" s="99">
        <v>44000</v>
      </c>
      <c r="J434" s="100"/>
      <c r="K434" s="13"/>
      <c r="L434" s="14" t="str">
        <f t="shared" si="5"/>
        <v>0412244</v>
      </c>
    </row>
    <row r="435" spans="2:12" ht="15" customHeight="1" x14ac:dyDescent="0.25">
      <c r="B435" s="181" t="s">
        <v>743</v>
      </c>
      <c r="C435" s="182" t="s">
        <v>678</v>
      </c>
      <c r="D435" s="183" t="s">
        <v>536</v>
      </c>
      <c r="E435" s="184" t="s">
        <v>117</v>
      </c>
      <c r="F435" s="185"/>
      <c r="G435" s="186" t="s">
        <v>386</v>
      </c>
      <c r="H435" s="187"/>
      <c r="I435" s="99">
        <v>815322.87</v>
      </c>
      <c r="J435" s="100"/>
      <c r="K435" s="13"/>
      <c r="L435" s="14" t="str">
        <f t="shared" si="5"/>
        <v>0502244</v>
      </c>
    </row>
    <row r="436" spans="2:12" ht="15" customHeight="1" x14ac:dyDescent="0.25">
      <c r="B436" s="181" t="s">
        <v>743</v>
      </c>
      <c r="C436" s="182" t="s">
        <v>678</v>
      </c>
      <c r="D436" s="183" t="s">
        <v>536</v>
      </c>
      <c r="E436" s="184" t="s">
        <v>120</v>
      </c>
      <c r="F436" s="185"/>
      <c r="G436" s="186" t="s">
        <v>386</v>
      </c>
      <c r="H436" s="187"/>
      <c r="I436" s="99">
        <v>1833588.97</v>
      </c>
      <c r="J436" s="100"/>
      <c r="K436" s="13"/>
      <c r="L436" s="14" t="str">
        <f t="shared" si="5"/>
        <v>0503244</v>
      </c>
    </row>
    <row r="437" spans="2:12" ht="15" customHeight="1" x14ac:dyDescent="0.25">
      <c r="B437" s="181" t="s">
        <v>743</v>
      </c>
      <c r="C437" s="182" t="s">
        <v>678</v>
      </c>
      <c r="D437" s="183" t="s">
        <v>536</v>
      </c>
      <c r="E437" s="184" t="s">
        <v>126</v>
      </c>
      <c r="F437" s="185"/>
      <c r="G437" s="186" t="s">
        <v>386</v>
      </c>
      <c r="H437" s="187"/>
      <c r="I437" s="99">
        <v>19198</v>
      </c>
      <c r="J437" s="100"/>
      <c r="K437" s="13"/>
      <c r="L437" s="14" t="str">
        <f t="shared" si="5"/>
        <v>0505244</v>
      </c>
    </row>
    <row r="438" spans="2:12" ht="15" customHeight="1" x14ac:dyDescent="0.25">
      <c r="B438" s="181" t="s">
        <v>743</v>
      </c>
      <c r="C438" s="182" t="s">
        <v>678</v>
      </c>
      <c r="D438" s="183" t="s">
        <v>536</v>
      </c>
      <c r="E438" s="184" t="s">
        <v>184</v>
      </c>
      <c r="F438" s="185"/>
      <c r="G438" s="186" t="s">
        <v>386</v>
      </c>
      <c r="H438" s="187"/>
      <c r="I438" s="99">
        <v>1413437</v>
      </c>
      <c r="J438" s="100"/>
      <c r="K438" s="13"/>
      <c r="L438" s="14" t="str">
        <f t="shared" si="5"/>
        <v>0709244</v>
      </c>
    </row>
    <row r="439" spans="2:12" ht="15" customHeight="1" x14ac:dyDescent="0.25">
      <c r="B439" s="181" t="s">
        <v>743</v>
      </c>
      <c r="C439" s="182" t="s">
        <v>678</v>
      </c>
      <c r="D439" s="183" t="s">
        <v>536</v>
      </c>
      <c r="E439" s="184" t="s">
        <v>196</v>
      </c>
      <c r="F439" s="185"/>
      <c r="G439" s="186" t="s">
        <v>386</v>
      </c>
      <c r="H439" s="187"/>
      <c r="I439" s="99">
        <v>2200</v>
      </c>
      <c r="J439" s="100"/>
      <c r="K439" s="13"/>
      <c r="L439" s="14" t="str">
        <f t="shared" si="5"/>
        <v>0804244</v>
      </c>
    </row>
    <row r="440" spans="2:12" ht="15" customHeight="1" x14ac:dyDescent="0.25">
      <c r="B440" s="181" t="s">
        <v>743</v>
      </c>
      <c r="C440" s="182" t="s">
        <v>678</v>
      </c>
      <c r="D440" s="183" t="s">
        <v>536</v>
      </c>
      <c r="E440" s="184" t="s">
        <v>698</v>
      </c>
      <c r="F440" s="185"/>
      <c r="G440" s="186" t="s">
        <v>744</v>
      </c>
      <c r="H440" s="187"/>
      <c r="I440" s="99">
        <v>44082898.859999999</v>
      </c>
      <c r="J440" s="100"/>
      <c r="K440" s="13"/>
      <c r="L440" s="14" t="str">
        <f t="shared" si="5"/>
        <v>1004412</v>
      </c>
    </row>
    <row r="441" spans="2:12" ht="15" customHeight="1" x14ac:dyDescent="0.25">
      <c r="B441" s="181" t="s">
        <v>745</v>
      </c>
      <c r="C441" s="182" t="s">
        <v>678</v>
      </c>
      <c r="D441" s="183" t="s">
        <v>519</v>
      </c>
      <c r="E441" s="184" t="s">
        <v>683</v>
      </c>
      <c r="F441" s="185"/>
      <c r="G441" s="186" t="s">
        <v>386</v>
      </c>
      <c r="H441" s="187"/>
      <c r="I441" s="99">
        <v>1081781.6499999999</v>
      </c>
      <c r="J441" s="100"/>
      <c r="K441" s="13"/>
      <c r="L441" s="14" t="str">
        <f t="shared" si="5"/>
        <v>0113244</v>
      </c>
    </row>
    <row r="442" spans="2:12" ht="15" customHeight="1" x14ac:dyDescent="0.25">
      <c r="B442" s="181" t="s">
        <v>745</v>
      </c>
      <c r="C442" s="182" t="s">
        <v>678</v>
      </c>
      <c r="D442" s="183" t="s">
        <v>519</v>
      </c>
      <c r="E442" s="184" t="s">
        <v>684</v>
      </c>
      <c r="F442" s="185"/>
      <c r="G442" s="186" t="s">
        <v>386</v>
      </c>
      <c r="H442" s="187"/>
      <c r="I442" s="99">
        <v>47580</v>
      </c>
      <c r="J442" s="100"/>
      <c r="K442" s="13"/>
      <c r="L442" s="14" t="str">
        <f t="shared" si="5"/>
        <v>0309244</v>
      </c>
    </row>
    <row r="443" spans="2:12" ht="15" customHeight="1" x14ac:dyDescent="0.25">
      <c r="B443" s="181" t="s">
        <v>745</v>
      </c>
      <c r="C443" s="182" t="s">
        <v>678</v>
      </c>
      <c r="D443" s="183" t="s">
        <v>519</v>
      </c>
      <c r="E443" s="184" t="s">
        <v>696</v>
      </c>
      <c r="F443" s="185"/>
      <c r="G443" s="186" t="s">
        <v>386</v>
      </c>
      <c r="H443" s="187"/>
      <c r="I443" s="99">
        <v>6120</v>
      </c>
      <c r="J443" s="100"/>
      <c r="K443" s="13"/>
      <c r="L443" s="14" t="str">
        <f t="shared" si="5"/>
        <v>0310244</v>
      </c>
    </row>
    <row r="444" spans="2:12" ht="15" customHeight="1" x14ac:dyDescent="0.25">
      <c r="B444" s="181" t="s">
        <v>745</v>
      </c>
      <c r="C444" s="182" t="s">
        <v>678</v>
      </c>
      <c r="D444" s="183" t="s">
        <v>519</v>
      </c>
      <c r="E444" s="184" t="s">
        <v>126</v>
      </c>
      <c r="F444" s="185"/>
      <c r="G444" s="186" t="s">
        <v>386</v>
      </c>
      <c r="H444" s="187"/>
      <c r="I444" s="99">
        <v>179550</v>
      </c>
      <c r="J444" s="100"/>
      <c r="K444" s="13"/>
      <c r="L444" s="14" t="str">
        <f t="shared" si="5"/>
        <v>0505244</v>
      </c>
    </row>
    <row r="445" spans="2:12" ht="15" customHeight="1" x14ac:dyDescent="0.25">
      <c r="B445" s="181" t="s">
        <v>745</v>
      </c>
      <c r="C445" s="182" t="s">
        <v>678</v>
      </c>
      <c r="D445" s="183" t="s">
        <v>519</v>
      </c>
      <c r="E445" s="184" t="s">
        <v>184</v>
      </c>
      <c r="F445" s="185"/>
      <c r="G445" s="186" t="s">
        <v>386</v>
      </c>
      <c r="H445" s="187"/>
      <c r="I445" s="99">
        <v>5504557.2000000002</v>
      </c>
      <c r="J445" s="100"/>
      <c r="K445" s="13"/>
      <c r="L445" s="14" t="str">
        <f t="shared" si="5"/>
        <v>0709244</v>
      </c>
    </row>
    <row r="446" spans="2:12" ht="15" customHeight="1" x14ac:dyDescent="0.25">
      <c r="B446" s="181" t="s">
        <v>746</v>
      </c>
      <c r="C446" s="182" t="s">
        <v>678</v>
      </c>
      <c r="D446" s="183" t="s">
        <v>523</v>
      </c>
      <c r="E446" s="184" t="s">
        <v>684</v>
      </c>
      <c r="F446" s="185"/>
      <c r="G446" s="186" t="s">
        <v>386</v>
      </c>
      <c r="H446" s="187"/>
      <c r="I446" s="99">
        <v>32762</v>
      </c>
      <c r="J446" s="100"/>
      <c r="K446" s="13"/>
      <c r="L446" s="14" t="str">
        <f t="shared" si="5"/>
        <v>0309244</v>
      </c>
    </row>
    <row r="447" spans="2:12" ht="15" customHeight="1" x14ac:dyDescent="0.25">
      <c r="B447" s="181" t="s">
        <v>747</v>
      </c>
      <c r="C447" s="182" t="s">
        <v>678</v>
      </c>
      <c r="D447" s="183" t="s">
        <v>526</v>
      </c>
      <c r="E447" s="184" t="s">
        <v>681</v>
      </c>
      <c r="F447" s="185"/>
      <c r="G447" s="186" t="s">
        <v>386</v>
      </c>
      <c r="H447" s="187"/>
      <c r="I447" s="99">
        <v>967577.1</v>
      </c>
      <c r="J447" s="100"/>
      <c r="K447" s="13"/>
      <c r="L447" s="14" t="str">
        <f t="shared" si="5"/>
        <v>0104244</v>
      </c>
    </row>
    <row r="448" spans="2:12" ht="15" customHeight="1" x14ac:dyDescent="0.25">
      <c r="B448" s="181" t="s">
        <v>747</v>
      </c>
      <c r="C448" s="182" t="s">
        <v>678</v>
      </c>
      <c r="D448" s="183" t="s">
        <v>526</v>
      </c>
      <c r="E448" s="184" t="s">
        <v>682</v>
      </c>
      <c r="F448" s="185"/>
      <c r="G448" s="186" t="s">
        <v>386</v>
      </c>
      <c r="H448" s="187"/>
      <c r="I448" s="99">
        <v>71663.679999999993</v>
      </c>
      <c r="J448" s="100"/>
      <c r="K448" s="13"/>
      <c r="L448" s="14" t="str">
        <f t="shared" si="5"/>
        <v>0106244</v>
      </c>
    </row>
    <row r="449" spans="2:12" ht="15" customHeight="1" x14ac:dyDescent="0.25">
      <c r="B449" s="181" t="s">
        <v>747</v>
      </c>
      <c r="C449" s="182" t="s">
        <v>678</v>
      </c>
      <c r="D449" s="183" t="s">
        <v>526</v>
      </c>
      <c r="E449" s="184" t="s">
        <v>683</v>
      </c>
      <c r="F449" s="185"/>
      <c r="G449" s="186" t="s">
        <v>386</v>
      </c>
      <c r="H449" s="187"/>
      <c r="I449" s="99">
        <v>532629.31000000006</v>
      </c>
      <c r="J449" s="100"/>
      <c r="K449" s="13"/>
      <c r="L449" s="14" t="str">
        <f t="shared" si="5"/>
        <v>0113244</v>
      </c>
    </row>
    <row r="450" spans="2:12" ht="15" customHeight="1" x14ac:dyDescent="0.25">
      <c r="B450" s="181" t="s">
        <v>747</v>
      </c>
      <c r="C450" s="182" t="s">
        <v>678</v>
      </c>
      <c r="D450" s="183" t="s">
        <v>526</v>
      </c>
      <c r="E450" s="184" t="s">
        <v>684</v>
      </c>
      <c r="F450" s="185"/>
      <c r="G450" s="186" t="s">
        <v>386</v>
      </c>
      <c r="H450" s="187"/>
      <c r="I450" s="99">
        <v>162047.29999999999</v>
      </c>
      <c r="J450" s="100"/>
      <c r="K450" s="13"/>
      <c r="L450" s="14" t="str">
        <f t="shared" si="5"/>
        <v>0309244</v>
      </c>
    </row>
    <row r="451" spans="2:12" ht="15" customHeight="1" x14ac:dyDescent="0.25">
      <c r="B451" s="181" t="s">
        <v>747</v>
      </c>
      <c r="C451" s="182" t="s">
        <v>678</v>
      </c>
      <c r="D451" s="183" t="s">
        <v>526</v>
      </c>
      <c r="E451" s="184" t="s">
        <v>696</v>
      </c>
      <c r="F451" s="185"/>
      <c r="G451" s="186" t="s">
        <v>386</v>
      </c>
      <c r="H451" s="187"/>
      <c r="I451" s="99">
        <v>11936.4</v>
      </c>
      <c r="J451" s="100"/>
      <c r="K451" s="13"/>
      <c r="L451" s="14" t="str">
        <f t="shared" si="5"/>
        <v>0310244</v>
      </c>
    </row>
    <row r="452" spans="2:12" ht="15" customHeight="1" x14ac:dyDescent="0.25">
      <c r="B452" s="181" t="s">
        <v>747</v>
      </c>
      <c r="C452" s="182" t="s">
        <v>678</v>
      </c>
      <c r="D452" s="183" t="s">
        <v>526</v>
      </c>
      <c r="E452" s="184" t="s">
        <v>697</v>
      </c>
      <c r="F452" s="185"/>
      <c r="G452" s="186" t="s">
        <v>386</v>
      </c>
      <c r="H452" s="187"/>
      <c r="I452" s="99">
        <v>34700</v>
      </c>
      <c r="J452" s="100"/>
      <c r="K452" s="13"/>
      <c r="L452" s="14" t="str">
        <f t="shared" ref="L452:L459" si="6">IF(E452="","0000",E452)&amp;IF(G452="","000",G452)</f>
        <v>0412244</v>
      </c>
    </row>
    <row r="453" spans="2:12" ht="15" customHeight="1" x14ac:dyDescent="0.25">
      <c r="B453" s="181" t="s">
        <v>747</v>
      </c>
      <c r="C453" s="182" t="s">
        <v>678</v>
      </c>
      <c r="D453" s="183" t="s">
        <v>526</v>
      </c>
      <c r="E453" s="184" t="s">
        <v>126</v>
      </c>
      <c r="F453" s="185"/>
      <c r="G453" s="186" t="s">
        <v>386</v>
      </c>
      <c r="H453" s="187"/>
      <c r="I453" s="99">
        <v>64466.14</v>
      </c>
      <c r="J453" s="100"/>
      <c r="K453" s="13"/>
      <c r="L453" s="14" t="str">
        <f t="shared" si="6"/>
        <v>0505244</v>
      </c>
    </row>
    <row r="454" spans="2:12" ht="15" customHeight="1" x14ac:dyDescent="0.25">
      <c r="B454" s="181" t="s">
        <v>747</v>
      </c>
      <c r="C454" s="182" t="s">
        <v>678</v>
      </c>
      <c r="D454" s="183" t="s">
        <v>526</v>
      </c>
      <c r="E454" s="184" t="s">
        <v>155</v>
      </c>
      <c r="F454" s="185"/>
      <c r="G454" s="186" t="s">
        <v>386</v>
      </c>
      <c r="H454" s="187"/>
      <c r="I454" s="99">
        <v>52949</v>
      </c>
      <c r="J454" s="100"/>
      <c r="K454" s="13"/>
      <c r="L454" s="14" t="str">
        <f t="shared" si="6"/>
        <v>0605244</v>
      </c>
    </row>
    <row r="455" spans="2:12" ht="15" customHeight="1" x14ac:dyDescent="0.25">
      <c r="B455" s="181" t="s">
        <v>747</v>
      </c>
      <c r="C455" s="182" t="s">
        <v>678</v>
      </c>
      <c r="D455" s="183" t="s">
        <v>526</v>
      </c>
      <c r="E455" s="184" t="s">
        <v>184</v>
      </c>
      <c r="F455" s="185"/>
      <c r="G455" s="186" t="s">
        <v>386</v>
      </c>
      <c r="H455" s="187"/>
      <c r="I455" s="99">
        <v>1192616.7</v>
      </c>
      <c r="J455" s="100"/>
      <c r="K455" s="13"/>
      <c r="L455" s="14" t="str">
        <f t="shared" si="6"/>
        <v>0709244</v>
      </c>
    </row>
    <row r="456" spans="2:12" ht="15" customHeight="1" x14ac:dyDescent="0.25">
      <c r="B456" s="181" t="s">
        <v>747</v>
      </c>
      <c r="C456" s="182" t="s">
        <v>678</v>
      </c>
      <c r="D456" s="183" t="s">
        <v>526</v>
      </c>
      <c r="E456" s="184" t="s">
        <v>196</v>
      </c>
      <c r="F456" s="185"/>
      <c r="G456" s="186" t="s">
        <v>386</v>
      </c>
      <c r="H456" s="187"/>
      <c r="I456" s="99">
        <v>48815.15</v>
      </c>
      <c r="J456" s="100"/>
      <c r="K456" s="13"/>
      <c r="L456" s="14" t="str">
        <f t="shared" si="6"/>
        <v>0804244</v>
      </c>
    </row>
    <row r="457" spans="2:12" ht="26.25" customHeight="1" x14ac:dyDescent="0.25">
      <c r="B457" s="181" t="s">
        <v>748</v>
      </c>
      <c r="C457" s="182" t="s">
        <v>678</v>
      </c>
      <c r="D457" s="183" t="s">
        <v>529</v>
      </c>
      <c r="E457" s="184" t="s">
        <v>681</v>
      </c>
      <c r="F457" s="185"/>
      <c r="G457" s="186" t="s">
        <v>386</v>
      </c>
      <c r="H457" s="187"/>
      <c r="I457" s="99">
        <v>1917460.01</v>
      </c>
      <c r="J457" s="100"/>
      <c r="K457" s="13"/>
      <c r="L457" s="14" t="str">
        <f t="shared" si="6"/>
        <v>0104244</v>
      </c>
    </row>
    <row r="458" spans="2:12" ht="26.25" customHeight="1" x14ac:dyDescent="0.25">
      <c r="B458" s="181" t="s">
        <v>748</v>
      </c>
      <c r="C458" s="182" t="s">
        <v>678</v>
      </c>
      <c r="D458" s="183" t="s">
        <v>529</v>
      </c>
      <c r="E458" s="184" t="s">
        <v>697</v>
      </c>
      <c r="F458" s="185"/>
      <c r="G458" s="186" t="s">
        <v>386</v>
      </c>
      <c r="H458" s="187"/>
      <c r="I458" s="99">
        <v>149670</v>
      </c>
      <c r="J458" s="100"/>
      <c r="K458" s="13"/>
      <c r="L458" s="14" t="str">
        <f t="shared" si="6"/>
        <v>0412244</v>
      </c>
    </row>
    <row r="459" spans="2:12" ht="26.25" customHeight="1" x14ac:dyDescent="0.25">
      <c r="B459" s="181" t="s">
        <v>748</v>
      </c>
      <c r="C459" s="182" t="s">
        <v>678</v>
      </c>
      <c r="D459" s="183" t="s">
        <v>529</v>
      </c>
      <c r="E459" s="184" t="s">
        <v>700</v>
      </c>
      <c r="F459" s="185"/>
      <c r="G459" s="186" t="s">
        <v>386</v>
      </c>
      <c r="H459" s="187"/>
      <c r="I459" s="99">
        <v>168386</v>
      </c>
      <c r="J459" s="100"/>
      <c r="K459" s="13"/>
      <c r="L459" s="14" t="str">
        <f t="shared" si="6"/>
        <v>1101244</v>
      </c>
    </row>
    <row r="460" spans="2:12" ht="15" hidden="1" customHeight="1" x14ac:dyDescent="0.25">
      <c r="B460" s="163"/>
      <c r="C460" s="85"/>
      <c r="D460" s="86"/>
      <c r="E460" s="183"/>
      <c r="F460" s="183"/>
      <c r="G460" s="183"/>
      <c r="H460" s="183"/>
      <c r="I460" s="91"/>
      <c r="J460" s="92"/>
      <c r="K460" s="3"/>
    </row>
    <row r="461" spans="2:12" ht="15.75" customHeight="1" thickBot="1" x14ac:dyDescent="0.3">
      <c r="B461" s="188" t="s">
        <v>749</v>
      </c>
      <c r="C461" s="102" t="s">
        <v>750</v>
      </c>
      <c r="D461" s="36" t="s">
        <v>668</v>
      </c>
      <c r="E461" s="164"/>
      <c r="F461" s="189"/>
      <c r="G461" s="190"/>
      <c r="H461" s="191"/>
      <c r="I461" s="107"/>
      <c r="J461" s="108"/>
      <c r="K461" s="13"/>
    </row>
    <row r="462" spans="2:12" ht="15" customHeight="1" x14ac:dyDescent="0.25">
      <c r="B462" s="192"/>
      <c r="C462" s="193"/>
      <c r="D462" s="194"/>
      <c r="E462" s="194"/>
      <c r="F462" s="194"/>
      <c r="G462" s="194"/>
      <c r="H462" s="194"/>
      <c r="I462" s="194"/>
      <c r="J462" s="194"/>
    </row>
    <row r="463" spans="2:12" ht="15" customHeight="1" x14ac:dyDescent="0.25">
      <c r="B463" s="195" t="s">
        <v>751</v>
      </c>
      <c r="C463" s="196" t="s">
        <v>766</v>
      </c>
      <c r="D463" s="196"/>
      <c r="E463" s="197"/>
      <c r="F463" s="197"/>
      <c r="G463" s="197"/>
      <c r="H463" s="197"/>
      <c r="I463" s="197"/>
      <c r="J463" s="198"/>
    </row>
    <row r="464" spans="2:12" ht="15" customHeight="1" x14ac:dyDescent="0.25">
      <c r="B464" s="203" t="s">
        <v>752</v>
      </c>
      <c r="C464" s="200" t="s">
        <v>753</v>
      </c>
      <c r="D464" s="200"/>
      <c r="E464" s="197"/>
      <c r="F464" s="197"/>
      <c r="G464" s="197"/>
      <c r="H464" s="197"/>
      <c r="I464" s="197"/>
      <c r="J464" s="198"/>
    </row>
    <row r="465" spans="2:10" ht="15" customHeight="1" x14ac:dyDescent="0.25">
      <c r="B465" s="199"/>
      <c r="C465" s="197"/>
      <c r="D465" s="197"/>
      <c r="E465" s="197"/>
      <c r="F465" s="197"/>
      <c r="G465" s="197"/>
      <c r="H465" s="197"/>
      <c r="I465" s="197"/>
      <c r="J465" s="198"/>
    </row>
    <row r="466" spans="2:10" ht="15" customHeight="1" x14ac:dyDescent="0.25">
      <c r="B466" s="195" t="s">
        <v>754</v>
      </c>
      <c r="C466" s="196" t="s">
        <v>767</v>
      </c>
      <c r="D466" s="196"/>
      <c r="E466" s="197"/>
      <c r="F466" s="197"/>
      <c r="G466" s="197"/>
      <c r="H466" s="197"/>
      <c r="I466" s="197"/>
      <c r="J466" s="198"/>
    </row>
    <row r="467" spans="2:10" ht="33.75" customHeight="1" x14ac:dyDescent="0.25">
      <c r="B467" s="201" t="s">
        <v>765</v>
      </c>
      <c r="C467" s="202" t="s">
        <v>753</v>
      </c>
      <c r="D467" s="202"/>
      <c r="E467" s="197"/>
      <c r="F467" s="197"/>
      <c r="G467" s="197"/>
      <c r="H467" s="197"/>
      <c r="I467" s="197"/>
      <c r="J467" s="198"/>
    </row>
    <row r="468" spans="2:10" ht="15" customHeight="1" x14ac:dyDescent="0.25">
      <c r="B468" s="197"/>
      <c r="C468" s="197"/>
      <c r="D468" s="197"/>
      <c r="E468" s="197"/>
      <c r="F468" s="197"/>
      <c r="G468" s="197"/>
      <c r="H468" s="197"/>
      <c r="I468" s="197"/>
      <c r="J468" s="198"/>
    </row>
    <row r="469" spans="2:10" x14ac:dyDescent="0.25">
      <c r="B469" s="28" t="s">
        <v>764</v>
      </c>
    </row>
  </sheetData>
  <mergeCells count="1097">
    <mergeCell ref="I456:J456"/>
    <mergeCell ref="I457:J457"/>
    <mergeCell ref="I458:J458"/>
    <mergeCell ref="I459:J459"/>
    <mergeCell ref="I460:J460"/>
    <mergeCell ref="I461:J461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441:J441"/>
    <mergeCell ref="I442:J442"/>
    <mergeCell ref="I44:J44"/>
    <mergeCell ref="I443:J443"/>
    <mergeCell ref="I444:J444"/>
    <mergeCell ref="I445:J445"/>
    <mergeCell ref="I446:J446"/>
    <mergeCell ref="I447:J447"/>
    <mergeCell ref="I448:J448"/>
    <mergeCell ref="I449:J449"/>
    <mergeCell ref="I450:J450"/>
    <mergeCell ref="I451:J451"/>
    <mergeCell ref="I452:J452"/>
    <mergeCell ref="I45:J45"/>
    <mergeCell ref="I453:J453"/>
    <mergeCell ref="I454:J454"/>
    <mergeCell ref="I455:J455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425:J425"/>
    <mergeCell ref="I426:J426"/>
    <mergeCell ref="I427:J427"/>
    <mergeCell ref="I428:J428"/>
    <mergeCell ref="I429:J429"/>
    <mergeCell ref="I430:J430"/>
    <mergeCell ref="I431:J431"/>
    <mergeCell ref="I432:J432"/>
    <mergeCell ref="I43:J43"/>
    <mergeCell ref="I433:J433"/>
    <mergeCell ref="I434:J434"/>
    <mergeCell ref="I435:J435"/>
    <mergeCell ref="I436:J436"/>
    <mergeCell ref="I437:J437"/>
    <mergeCell ref="I438:J438"/>
    <mergeCell ref="I439:J439"/>
    <mergeCell ref="I440:J440"/>
    <mergeCell ref="I83:J83"/>
    <mergeCell ref="I84:J84"/>
    <mergeCell ref="I85:J85"/>
    <mergeCell ref="I86:J86"/>
    <mergeCell ref="I87:J87"/>
    <mergeCell ref="I88:J88"/>
    <mergeCell ref="I89:J89"/>
    <mergeCell ref="I90:J90"/>
    <mergeCell ref="I410:J410"/>
    <mergeCell ref="I411:J411"/>
    <mergeCell ref="I412:J412"/>
    <mergeCell ref="I41:J41"/>
    <mergeCell ref="I413:J413"/>
    <mergeCell ref="I414:J414"/>
    <mergeCell ref="I415:J415"/>
    <mergeCell ref="I416:J416"/>
    <mergeCell ref="I417:J417"/>
    <mergeCell ref="I418:J418"/>
    <mergeCell ref="I419:J419"/>
    <mergeCell ref="I420:J420"/>
    <mergeCell ref="I421:J421"/>
    <mergeCell ref="I422:J422"/>
    <mergeCell ref="I42:J42"/>
    <mergeCell ref="I423:J423"/>
    <mergeCell ref="I424:J424"/>
    <mergeCell ref="I394:J394"/>
    <mergeCell ref="I395:J395"/>
    <mergeCell ref="I396:J396"/>
    <mergeCell ref="I397:J397"/>
    <mergeCell ref="I398:J398"/>
    <mergeCell ref="I399:J399"/>
    <mergeCell ref="I400:J400"/>
    <mergeCell ref="I401:J401"/>
    <mergeCell ref="I402:J402"/>
    <mergeCell ref="I40:J40"/>
    <mergeCell ref="I403:J403"/>
    <mergeCell ref="I404:J404"/>
    <mergeCell ref="I405:J405"/>
    <mergeCell ref="I406:J406"/>
    <mergeCell ref="I407:J407"/>
    <mergeCell ref="I408:J408"/>
    <mergeCell ref="I409:J409"/>
    <mergeCell ref="I379:J379"/>
    <mergeCell ref="I380:J380"/>
    <mergeCell ref="I381:J381"/>
    <mergeCell ref="I382:J382"/>
    <mergeCell ref="I38:J38"/>
    <mergeCell ref="I383:J383"/>
    <mergeCell ref="I384:J384"/>
    <mergeCell ref="I385:J385"/>
    <mergeCell ref="I386:J386"/>
    <mergeCell ref="I387:J387"/>
    <mergeCell ref="I388:J388"/>
    <mergeCell ref="I389:J389"/>
    <mergeCell ref="I390:J390"/>
    <mergeCell ref="I391:J391"/>
    <mergeCell ref="I392:J392"/>
    <mergeCell ref="I39:J39"/>
    <mergeCell ref="I393:J393"/>
    <mergeCell ref="I363:J363"/>
    <mergeCell ref="I364:J364"/>
    <mergeCell ref="I365:J365"/>
    <mergeCell ref="I366:J366"/>
    <mergeCell ref="I367:J367"/>
    <mergeCell ref="I368:J368"/>
    <mergeCell ref="I369:J369"/>
    <mergeCell ref="I370:J370"/>
    <mergeCell ref="I371:J371"/>
    <mergeCell ref="I372:J372"/>
    <mergeCell ref="I37:J37"/>
    <mergeCell ref="I373:J373"/>
    <mergeCell ref="I374:J374"/>
    <mergeCell ref="I375:J375"/>
    <mergeCell ref="I376:J376"/>
    <mergeCell ref="I377:J377"/>
    <mergeCell ref="I378:J378"/>
    <mergeCell ref="I347:J347"/>
    <mergeCell ref="I348:J348"/>
    <mergeCell ref="I349:J349"/>
    <mergeCell ref="I350:J350"/>
    <mergeCell ref="I351:J351"/>
    <mergeCell ref="I352:J352"/>
    <mergeCell ref="I35:J35"/>
    <mergeCell ref="I353:J353"/>
    <mergeCell ref="I354:J354"/>
    <mergeCell ref="I355:J355"/>
    <mergeCell ref="I356:J356"/>
    <mergeCell ref="I357:J357"/>
    <mergeCell ref="I358:J358"/>
    <mergeCell ref="I359:J359"/>
    <mergeCell ref="I360:J360"/>
    <mergeCell ref="I361:J361"/>
    <mergeCell ref="I362:J362"/>
    <mergeCell ref="I36:J36"/>
    <mergeCell ref="I332:J332"/>
    <mergeCell ref="I33:J33"/>
    <mergeCell ref="I333:J333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I342:J342"/>
    <mergeCell ref="I34:J34"/>
    <mergeCell ref="I343:J343"/>
    <mergeCell ref="I344:J344"/>
    <mergeCell ref="I345:J345"/>
    <mergeCell ref="I346:J346"/>
    <mergeCell ref="I316:J316"/>
    <mergeCell ref="I317:J317"/>
    <mergeCell ref="I318:J318"/>
    <mergeCell ref="I319:J319"/>
    <mergeCell ref="I320:J320"/>
    <mergeCell ref="I321:J321"/>
    <mergeCell ref="I322:J322"/>
    <mergeCell ref="I32:J3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01:J301"/>
    <mergeCell ref="I302:J302"/>
    <mergeCell ref="I303:J303"/>
    <mergeCell ref="I304:J304"/>
    <mergeCell ref="I305:J305"/>
    <mergeCell ref="I306:J306"/>
    <mergeCell ref="I307:J307"/>
    <mergeCell ref="I308:J308"/>
    <mergeCell ref="I309:J309"/>
    <mergeCell ref="I310:J310"/>
    <mergeCell ref="I311:J311"/>
    <mergeCell ref="I312:J312"/>
    <mergeCell ref="I313:J313"/>
    <mergeCell ref="I314:J314"/>
    <mergeCell ref="I315:J315"/>
    <mergeCell ref="I284:J284"/>
    <mergeCell ref="I285:J285"/>
    <mergeCell ref="I286:J286"/>
    <mergeCell ref="I287:J287"/>
    <mergeCell ref="I288:J288"/>
    <mergeCell ref="I289:J289"/>
    <mergeCell ref="I290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269:J269"/>
    <mergeCell ref="I270:J270"/>
    <mergeCell ref="I271:J271"/>
    <mergeCell ref="I272:J272"/>
    <mergeCell ref="I30:J30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31:J31"/>
    <mergeCell ref="I283:J283"/>
    <mergeCell ref="I251:J251"/>
    <mergeCell ref="I252:J252"/>
    <mergeCell ref="I28:J28"/>
    <mergeCell ref="I255:J256"/>
    <mergeCell ref="I257:J257"/>
    <mergeCell ref="I258:J258"/>
    <mergeCell ref="I259:J259"/>
    <mergeCell ref="I260:J260"/>
    <mergeCell ref="I261:J261"/>
    <mergeCell ref="I262:J262"/>
    <mergeCell ref="I29:J29"/>
    <mergeCell ref="I263:J263"/>
    <mergeCell ref="I264:J264"/>
    <mergeCell ref="I265:J265"/>
    <mergeCell ref="I266:J266"/>
    <mergeCell ref="I267:J267"/>
    <mergeCell ref="I268:J268"/>
    <mergeCell ref="I236:J236"/>
    <mergeCell ref="I237:J237"/>
    <mergeCell ref="I238:J238"/>
    <mergeCell ref="I239:J239"/>
    <mergeCell ref="I240:J240"/>
    <mergeCell ref="I241:J241"/>
    <mergeCell ref="I243:J243"/>
    <mergeCell ref="I244:J244"/>
    <mergeCell ref="I245:J245"/>
    <mergeCell ref="I27:J27"/>
    <mergeCell ref="I246:J246"/>
    <mergeCell ref="I247:J247"/>
    <mergeCell ref="I248:J248"/>
    <mergeCell ref="I249:J249"/>
    <mergeCell ref="I250:J250"/>
    <mergeCell ref="I220:J220"/>
    <mergeCell ref="I221:J221"/>
    <mergeCell ref="I222:J222"/>
    <mergeCell ref="I223:J223"/>
    <mergeCell ref="I224:J224"/>
    <mergeCell ref="I225:J225"/>
    <mergeCell ref="I25:J25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I26:J26"/>
    <mergeCell ref="I203:J203"/>
    <mergeCell ref="I204:J204"/>
    <mergeCell ref="I205:J205"/>
    <mergeCell ref="I23:J23"/>
    <mergeCell ref="I206:J206"/>
    <mergeCell ref="I207:J207"/>
    <mergeCell ref="I208:J208"/>
    <mergeCell ref="I209:J209"/>
    <mergeCell ref="I211:J211"/>
    <mergeCell ref="I212:J212"/>
    <mergeCell ref="I213:J213"/>
    <mergeCell ref="I214:J214"/>
    <mergeCell ref="I215:J215"/>
    <mergeCell ref="I24:J24"/>
    <mergeCell ref="I216:J216"/>
    <mergeCell ref="I217:J217"/>
    <mergeCell ref="I219:J219"/>
    <mergeCell ref="I189:J189"/>
    <mergeCell ref="I190:J190"/>
    <mergeCell ref="I191:J191"/>
    <mergeCell ref="I192:J192"/>
    <mergeCell ref="I193:J193"/>
    <mergeCell ref="I194:J194"/>
    <mergeCell ref="I195:J195"/>
    <mergeCell ref="I22:J22"/>
    <mergeCell ref="I196:J196"/>
    <mergeCell ref="I197:J197"/>
    <mergeCell ref="I198:J198"/>
    <mergeCell ref="I199:J199"/>
    <mergeCell ref="I200:J200"/>
    <mergeCell ref="I201:J201"/>
    <mergeCell ref="I202:J202"/>
    <mergeCell ref="I173:J173"/>
    <mergeCell ref="I174:J174"/>
    <mergeCell ref="I175:J175"/>
    <mergeCell ref="I176:J176"/>
    <mergeCell ref="I177:J177"/>
    <mergeCell ref="I178:J178"/>
    <mergeCell ref="I20:J20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21:J21"/>
    <mergeCell ref="I160:J160"/>
    <mergeCell ref="I18:J18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9:J19"/>
    <mergeCell ref="I169:J169"/>
    <mergeCell ref="I170:J170"/>
    <mergeCell ref="I171:J171"/>
    <mergeCell ref="I172:J172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7:J17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31:J131"/>
    <mergeCell ref="I132:J132"/>
    <mergeCell ref="I133:J133"/>
    <mergeCell ref="I134:J134"/>
    <mergeCell ref="I15:J15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6:J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4:J14"/>
    <mergeCell ref="I125:J125"/>
    <mergeCell ref="I126:J126"/>
    <mergeCell ref="I127:J127"/>
    <mergeCell ref="I128:J128"/>
    <mergeCell ref="I129:J129"/>
    <mergeCell ref="I130:J130"/>
    <mergeCell ref="G455:H455"/>
    <mergeCell ref="G456:H456"/>
    <mergeCell ref="G457:H457"/>
    <mergeCell ref="G458:H458"/>
    <mergeCell ref="G459:H459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G438:H438"/>
    <mergeCell ref="G439:H439"/>
    <mergeCell ref="G440:H440"/>
    <mergeCell ref="G441:H441"/>
    <mergeCell ref="G442:H442"/>
    <mergeCell ref="G443:H443"/>
    <mergeCell ref="G444:H444"/>
    <mergeCell ref="G445:H445"/>
    <mergeCell ref="G446:H446"/>
    <mergeCell ref="G447:H447"/>
    <mergeCell ref="G448:H448"/>
    <mergeCell ref="G449:H449"/>
    <mergeCell ref="G450:H450"/>
    <mergeCell ref="G451:H451"/>
    <mergeCell ref="G452:H452"/>
    <mergeCell ref="G453:H453"/>
    <mergeCell ref="G454:H454"/>
    <mergeCell ref="G421:H421"/>
    <mergeCell ref="G422:H422"/>
    <mergeCell ref="G423:H423"/>
    <mergeCell ref="G424:H424"/>
    <mergeCell ref="G425:H425"/>
    <mergeCell ref="G426:H426"/>
    <mergeCell ref="G427:H427"/>
    <mergeCell ref="G428:H428"/>
    <mergeCell ref="G429:H429"/>
    <mergeCell ref="G430:H430"/>
    <mergeCell ref="G431:H431"/>
    <mergeCell ref="G432:H432"/>
    <mergeCell ref="G433:H433"/>
    <mergeCell ref="G434:H434"/>
    <mergeCell ref="G435:H435"/>
    <mergeCell ref="G436:H436"/>
    <mergeCell ref="G437:H437"/>
    <mergeCell ref="G404:H404"/>
    <mergeCell ref="G405:H405"/>
    <mergeCell ref="G406:H406"/>
    <mergeCell ref="G407:H407"/>
    <mergeCell ref="G408:H408"/>
    <mergeCell ref="G409:H409"/>
    <mergeCell ref="G410:H410"/>
    <mergeCell ref="G411:H411"/>
    <mergeCell ref="G412:H412"/>
    <mergeCell ref="G413:H413"/>
    <mergeCell ref="G414:H414"/>
    <mergeCell ref="G415:H415"/>
    <mergeCell ref="G416:H416"/>
    <mergeCell ref="G417:H417"/>
    <mergeCell ref="G418:H418"/>
    <mergeCell ref="G419:H419"/>
    <mergeCell ref="G420:H420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G395:H395"/>
    <mergeCell ref="G396:H396"/>
    <mergeCell ref="G397:H397"/>
    <mergeCell ref="G398:H398"/>
    <mergeCell ref="G399:H399"/>
    <mergeCell ref="G400:H400"/>
    <mergeCell ref="G401:H401"/>
    <mergeCell ref="G402:H402"/>
    <mergeCell ref="G403:H403"/>
    <mergeCell ref="G370:H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G369:H369"/>
    <mergeCell ref="G2:J2"/>
    <mergeCell ref="G260:H260"/>
    <mergeCell ref="G261:H261"/>
    <mergeCell ref="G262:H262"/>
    <mergeCell ref="G263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E451:F451"/>
    <mergeCell ref="E452:F452"/>
    <mergeCell ref="E45:H45"/>
    <mergeCell ref="E453:F453"/>
    <mergeCell ref="E454:F454"/>
    <mergeCell ref="E455:F455"/>
    <mergeCell ref="E456:F456"/>
    <mergeCell ref="E457:F457"/>
    <mergeCell ref="E458:F458"/>
    <mergeCell ref="E459:F459"/>
    <mergeCell ref="E461:H461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435:F435"/>
    <mergeCell ref="E436:F436"/>
    <mergeCell ref="E437:F437"/>
    <mergeCell ref="E438:F438"/>
    <mergeCell ref="E439:F439"/>
    <mergeCell ref="E440:F440"/>
    <mergeCell ref="E441:F441"/>
    <mergeCell ref="E442:F442"/>
    <mergeCell ref="E44:H44"/>
    <mergeCell ref="E443:F443"/>
    <mergeCell ref="E444:F444"/>
    <mergeCell ref="E445:F445"/>
    <mergeCell ref="E446:F446"/>
    <mergeCell ref="E447:F447"/>
    <mergeCell ref="E448:F448"/>
    <mergeCell ref="E449:F449"/>
    <mergeCell ref="E450:F450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420:F420"/>
    <mergeCell ref="E421:F421"/>
    <mergeCell ref="E422:F422"/>
    <mergeCell ref="E42:H42"/>
    <mergeCell ref="E423:F423"/>
    <mergeCell ref="E424:F424"/>
    <mergeCell ref="E425:F425"/>
    <mergeCell ref="E426:F426"/>
    <mergeCell ref="E427:F427"/>
    <mergeCell ref="E428:F428"/>
    <mergeCell ref="E429:F429"/>
    <mergeCell ref="E430:F430"/>
    <mergeCell ref="E431:F431"/>
    <mergeCell ref="E432:F432"/>
    <mergeCell ref="E43:H43"/>
    <mergeCell ref="E433:F433"/>
    <mergeCell ref="E434:F434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F248:H248"/>
    <mergeCell ref="F252:H252"/>
    <mergeCell ref="E404:F404"/>
    <mergeCell ref="E405:F405"/>
    <mergeCell ref="E406:F406"/>
    <mergeCell ref="E407:F407"/>
    <mergeCell ref="E408:F408"/>
    <mergeCell ref="E409:F409"/>
    <mergeCell ref="E410:F410"/>
    <mergeCell ref="E411:F411"/>
    <mergeCell ref="E412:F412"/>
    <mergeCell ref="E41:H41"/>
    <mergeCell ref="E413:F413"/>
    <mergeCell ref="E414:F414"/>
    <mergeCell ref="E415:F415"/>
    <mergeCell ref="E416:F416"/>
    <mergeCell ref="E417:F417"/>
    <mergeCell ref="E418:F418"/>
    <mergeCell ref="E419:F419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E389:F389"/>
    <mergeCell ref="E390:F390"/>
    <mergeCell ref="E391:F391"/>
    <mergeCell ref="E392:F392"/>
    <mergeCell ref="E39:H39"/>
    <mergeCell ref="E393:F393"/>
    <mergeCell ref="E394:F394"/>
    <mergeCell ref="E395:F395"/>
    <mergeCell ref="E396:F396"/>
    <mergeCell ref="E397:F397"/>
    <mergeCell ref="E398:F398"/>
    <mergeCell ref="E399:F399"/>
    <mergeCell ref="E400:F400"/>
    <mergeCell ref="E401:F401"/>
    <mergeCell ref="E402:F402"/>
    <mergeCell ref="E40:H40"/>
    <mergeCell ref="E403:F40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E373:F373"/>
    <mergeCell ref="E374:F374"/>
    <mergeCell ref="E375:F375"/>
    <mergeCell ref="E376:F376"/>
    <mergeCell ref="E377:F377"/>
    <mergeCell ref="E378:F378"/>
    <mergeCell ref="E379:F379"/>
    <mergeCell ref="E380:F380"/>
    <mergeCell ref="E381:F381"/>
    <mergeCell ref="E382:F382"/>
    <mergeCell ref="E38:H38"/>
    <mergeCell ref="E383:F383"/>
    <mergeCell ref="E384:F384"/>
    <mergeCell ref="E385:F385"/>
    <mergeCell ref="E386:F386"/>
    <mergeCell ref="E387:F387"/>
    <mergeCell ref="E388:F38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G319:H319"/>
    <mergeCell ref="G320:H320"/>
    <mergeCell ref="G321:H321"/>
    <mergeCell ref="G322:H322"/>
    <mergeCell ref="G323:H323"/>
    <mergeCell ref="E357:F357"/>
    <mergeCell ref="E358:F358"/>
    <mergeCell ref="E359:F359"/>
    <mergeCell ref="E360:F360"/>
    <mergeCell ref="E361:F361"/>
    <mergeCell ref="E362:F362"/>
    <mergeCell ref="E36:H36"/>
    <mergeCell ref="E363:F363"/>
    <mergeCell ref="E364:F364"/>
    <mergeCell ref="E365:F365"/>
    <mergeCell ref="E366:F366"/>
    <mergeCell ref="E367:F367"/>
    <mergeCell ref="E368:F368"/>
    <mergeCell ref="E369:F369"/>
    <mergeCell ref="E370:F370"/>
    <mergeCell ref="E371:F371"/>
    <mergeCell ref="E372:F372"/>
    <mergeCell ref="E37:H37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E342:F342"/>
    <mergeCell ref="E34:H34"/>
    <mergeCell ref="E343:F343"/>
    <mergeCell ref="E344:F344"/>
    <mergeCell ref="E345:F345"/>
    <mergeCell ref="E346:F346"/>
    <mergeCell ref="E347:F347"/>
    <mergeCell ref="E348:F348"/>
    <mergeCell ref="E349:F349"/>
    <mergeCell ref="E350:F350"/>
    <mergeCell ref="E351:F351"/>
    <mergeCell ref="E352:F352"/>
    <mergeCell ref="E35:H35"/>
    <mergeCell ref="E353:F353"/>
    <mergeCell ref="E354:F354"/>
    <mergeCell ref="E355:F355"/>
    <mergeCell ref="E356:F356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E326:F326"/>
    <mergeCell ref="E327:F327"/>
    <mergeCell ref="E328:F328"/>
    <mergeCell ref="E329:F329"/>
    <mergeCell ref="E330:F330"/>
    <mergeCell ref="E331:F331"/>
    <mergeCell ref="E332:F332"/>
    <mergeCell ref="E33:H33"/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11:F311"/>
    <mergeCell ref="E312:F312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2:H32"/>
    <mergeCell ref="E323:F323"/>
    <mergeCell ref="E324:F324"/>
    <mergeCell ref="E325:F325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306:F306"/>
    <mergeCell ref="E307:F307"/>
    <mergeCell ref="E308:F308"/>
    <mergeCell ref="E309:F309"/>
    <mergeCell ref="E310:F310"/>
    <mergeCell ref="E279:F279"/>
    <mergeCell ref="E280:F280"/>
    <mergeCell ref="E281:F281"/>
    <mergeCell ref="E282:F282"/>
    <mergeCell ref="E31:H31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30:H30"/>
    <mergeCell ref="E273:F273"/>
    <mergeCell ref="E274:F274"/>
    <mergeCell ref="E275:F275"/>
    <mergeCell ref="E276:F276"/>
    <mergeCell ref="E277:F277"/>
    <mergeCell ref="E278:F278"/>
    <mergeCell ref="E246:H246"/>
    <mergeCell ref="E247:H247"/>
    <mergeCell ref="E249:H249"/>
    <mergeCell ref="E250:H250"/>
    <mergeCell ref="E251:H251"/>
    <mergeCell ref="E28:H28"/>
    <mergeCell ref="E253:H253"/>
    <mergeCell ref="E255:H256"/>
    <mergeCell ref="E257:H257"/>
    <mergeCell ref="E258:H258"/>
    <mergeCell ref="E259:H259"/>
    <mergeCell ref="E260:F260"/>
    <mergeCell ref="E261:F261"/>
    <mergeCell ref="E262:F262"/>
    <mergeCell ref="E29:H29"/>
    <mergeCell ref="E229:H229"/>
    <mergeCell ref="E230:H230"/>
    <mergeCell ref="E231:H231"/>
    <mergeCell ref="E232:H232"/>
    <mergeCell ref="E233:H233"/>
    <mergeCell ref="E234:H234"/>
    <mergeCell ref="E235:H235"/>
    <mergeCell ref="E26:H26"/>
    <mergeCell ref="E236:H236"/>
    <mergeCell ref="E237:H237"/>
    <mergeCell ref="E238:H238"/>
    <mergeCell ref="E239:H239"/>
    <mergeCell ref="E240:H240"/>
    <mergeCell ref="E241:H241"/>
    <mergeCell ref="E243:H243"/>
    <mergeCell ref="E244:H244"/>
    <mergeCell ref="E245:H245"/>
    <mergeCell ref="E27:H27"/>
    <mergeCell ref="E213:H213"/>
    <mergeCell ref="E214:H214"/>
    <mergeCell ref="E215:H215"/>
    <mergeCell ref="E24:H24"/>
    <mergeCell ref="E216:H216"/>
    <mergeCell ref="E217:H217"/>
    <mergeCell ref="E219:H219"/>
    <mergeCell ref="E220:H220"/>
    <mergeCell ref="E221:H221"/>
    <mergeCell ref="E222:H222"/>
    <mergeCell ref="E223:H223"/>
    <mergeCell ref="E224:H224"/>
    <mergeCell ref="E225:H225"/>
    <mergeCell ref="E25:H25"/>
    <mergeCell ref="E226:H226"/>
    <mergeCell ref="E227:H227"/>
    <mergeCell ref="E228:H228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3:H23"/>
    <mergeCell ref="E206:H206"/>
    <mergeCell ref="E207:H207"/>
    <mergeCell ref="E208:H208"/>
    <mergeCell ref="E209:H209"/>
    <mergeCell ref="E211:H211"/>
    <mergeCell ref="E212:H212"/>
    <mergeCell ref="E182:H182"/>
    <mergeCell ref="E183:H183"/>
    <mergeCell ref="E184:H184"/>
    <mergeCell ref="E185:H185"/>
    <mergeCell ref="E186:H186"/>
    <mergeCell ref="E187:H187"/>
    <mergeCell ref="E188:H188"/>
    <mergeCell ref="E21:H21"/>
    <mergeCell ref="E189:H189"/>
    <mergeCell ref="E190:H190"/>
    <mergeCell ref="E191:H191"/>
    <mergeCell ref="E192:H192"/>
    <mergeCell ref="E193:H193"/>
    <mergeCell ref="E194:H194"/>
    <mergeCell ref="E195:H195"/>
    <mergeCell ref="E22:H22"/>
    <mergeCell ref="E167:H167"/>
    <mergeCell ref="E168:H168"/>
    <mergeCell ref="E19:H19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20:H20"/>
    <mergeCell ref="E179:H179"/>
    <mergeCell ref="E180:H180"/>
    <mergeCell ref="E181:H181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8:H18"/>
    <mergeCell ref="E161:H161"/>
    <mergeCell ref="E162:H162"/>
    <mergeCell ref="E163:H163"/>
    <mergeCell ref="E164:H164"/>
    <mergeCell ref="E165:H165"/>
    <mergeCell ref="E166:H166"/>
    <mergeCell ref="E140:H140"/>
    <mergeCell ref="E141:H141"/>
    <mergeCell ref="E142:H142"/>
    <mergeCell ref="E143:H143"/>
    <mergeCell ref="E16:H16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7:H17"/>
    <mergeCell ref="E152:H152"/>
    <mergeCell ref="E14:H1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5:H15"/>
    <mergeCell ref="E135:H135"/>
    <mergeCell ref="E136:H136"/>
    <mergeCell ref="E137:H137"/>
    <mergeCell ref="E138:H138"/>
    <mergeCell ref="E139:H139"/>
    <mergeCell ref="C6:H8"/>
    <mergeCell ref="C9:H9"/>
    <mergeCell ref="D255:D256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B255:B256"/>
    <mergeCell ref="B3:I3"/>
    <mergeCell ref="C10:H10"/>
    <mergeCell ref="C11:H11"/>
    <mergeCell ref="C255:C256"/>
    <mergeCell ref="C4:D4"/>
    <mergeCell ref="C463:D463"/>
    <mergeCell ref="C464:D464"/>
    <mergeCell ref="C466:D466"/>
    <mergeCell ref="C467:D467"/>
    <mergeCell ref="C5:H5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</mergeCells>
  <pageMargins left="0.70866141000000005" right="0.70866141000000005" top="0.74803149000000002" bottom="0.74803149000000002" header="0.31496062000000002" footer="0.31496062000000002"/>
  <pageSetup paperSize="9" scale="80" orientation="landscape" blackAndWhite="1"/>
  <rowBreaks count="1" manualBreakCount="1">
    <brk id="2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1:6" ht="15" customHeight="1" x14ac:dyDescent="0.25">
      <c r="B1" s="15" t="s">
        <v>755</v>
      </c>
      <c r="C1" s="15"/>
      <c r="D1" s="16"/>
      <c r="E1" s="16"/>
      <c r="F1" s="16"/>
    </row>
    <row r="2" spans="1:6" ht="15" customHeight="1" x14ac:dyDescent="0.25">
      <c r="B2" s="15" t="s">
        <v>756</v>
      </c>
      <c r="C2" s="15"/>
      <c r="D2" s="16"/>
      <c r="E2" s="16"/>
      <c r="F2" s="16"/>
    </row>
    <row r="3" spans="1:6" ht="15" customHeight="1" x14ac:dyDescent="0.25">
      <c r="B3" s="17"/>
      <c r="C3" s="17"/>
      <c r="D3" s="18"/>
      <c r="E3" s="18"/>
      <c r="F3" s="18"/>
    </row>
    <row r="4" spans="1:6" ht="60" customHeight="1" x14ac:dyDescent="0.25">
      <c r="B4" s="17" t="s">
        <v>757</v>
      </c>
      <c r="C4" s="17"/>
      <c r="D4" s="18"/>
      <c r="E4" s="18"/>
      <c r="F4" s="18"/>
    </row>
    <row r="5" spans="1:6" ht="15" customHeight="1" x14ac:dyDescent="0.25">
      <c r="B5" s="17"/>
      <c r="C5" s="17"/>
      <c r="D5" s="18"/>
      <c r="E5" s="18"/>
      <c r="F5" s="18"/>
    </row>
    <row r="6" spans="1:6" ht="30" customHeight="1" x14ac:dyDescent="0.25">
      <c r="B6" s="15" t="s">
        <v>758</v>
      </c>
      <c r="C6" s="15"/>
      <c r="D6" s="16"/>
      <c r="E6" s="16" t="s">
        <v>759</v>
      </c>
      <c r="F6" s="16" t="s">
        <v>760</v>
      </c>
    </row>
    <row r="7" spans="1:6" ht="15.75" customHeight="1" x14ac:dyDescent="0.25">
      <c r="B7" s="19"/>
      <c r="C7" s="19"/>
      <c r="D7" s="20"/>
      <c r="E7" s="20"/>
      <c r="F7" s="20"/>
    </row>
    <row r="8" spans="1:6" ht="60.75" customHeight="1" x14ac:dyDescent="0.25">
      <c r="A8" s="21"/>
      <c r="B8" s="22" t="s">
        <v>761</v>
      </c>
      <c r="C8" s="23"/>
      <c r="D8" s="24"/>
      <c r="E8" s="24">
        <v>2</v>
      </c>
      <c r="F8" s="25" t="s">
        <v>762</v>
      </c>
    </row>
    <row r="9" spans="1:6" ht="15" customHeight="1" x14ac:dyDescent="0.25">
      <c r="B9" s="26"/>
      <c r="C9" s="26"/>
      <c r="D9" s="27"/>
      <c r="E9" s="27"/>
      <c r="F9" s="27"/>
    </row>
    <row r="10" spans="1:6" ht="15" customHeight="1" x14ac:dyDescent="0.25">
      <c r="B10" s="17"/>
      <c r="C10" s="17"/>
      <c r="D10" s="18"/>
      <c r="E10" s="18"/>
      <c r="F10" s="18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ТРАФАРЕТ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2026-03-06T11:49:09Z</dcterms:created>
  <dcterms:modified xsi:type="dcterms:W3CDTF">2026-03-06T11:53:55Z</dcterms:modified>
</cp:coreProperties>
</file>